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itolab15\Documents\Dropbox\2015\化学工学１０大モデル\"/>
    </mc:Choice>
  </mc:AlternateContent>
  <bookViews>
    <workbookView xWindow="-360" yWindow="510" windowWidth="22395" windowHeight="14175"/>
  </bookViews>
  <sheets>
    <sheet name="例題24b １次元拡散円筒座標伴一次反応" sheetId="2" r:id="rId1"/>
    <sheet name="Bessel関数" sheetId="5" r:id="rId2"/>
  </sheets>
  <calcPr calcId="152511"/>
</workbook>
</file>

<file path=xl/calcChain.xml><?xml version="1.0" encoding="utf-8"?>
<calcChain xmlns="http://schemas.openxmlformats.org/spreadsheetml/2006/main">
  <c r="E4" i="5" l="1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3" i="5"/>
  <c r="B4" i="5" l="1"/>
  <c r="N9" i="2" l="1"/>
  <c r="N20" i="2" s="1"/>
  <c r="O20" i="2" s="1"/>
  <c r="M13" i="2"/>
  <c r="M14" i="2"/>
  <c r="N14" i="2" s="1"/>
  <c r="O14" i="2" s="1"/>
  <c r="M15" i="2"/>
  <c r="M16" i="2"/>
  <c r="M17" i="2"/>
  <c r="M18" i="2"/>
  <c r="M19" i="2"/>
  <c r="M12" i="2"/>
  <c r="P20" i="2" s="1"/>
  <c r="N18" i="2" l="1"/>
  <c r="O18" i="2" s="1"/>
  <c r="N17" i="2"/>
  <c r="O17" i="2" s="1"/>
  <c r="N13" i="2"/>
  <c r="O13" i="2" s="1"/>
  <c r="N16" i="2"/>
  <c r="O16" i="2" s="1"/>
  <c r="N19" i="2"/>
  <c r="O19" i="2" s="1"/>
  <c r="N15" i="2"/>
  <c r="O15" i="2" s="1"/>
  <c r="P12" i="2"/>
  <c r="N12" i="2"/>
  <c r="O12" i="2" s="1"/>
  <c r="P19" i="2"/>
  <c r="P18" i="2"/>
  <c r="P17" i="2"/>
  <c r="P16" i="2"/>
  <c r="P15" i="2"/>
  <c r="P14" i="2"/>
  <c r="P13" i="2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35" i="5"/>
  <c r="E34" i="5"/>
  <c r="E33" i="5"/>
  <c r="E32" i="5"/>
  <c r="E28" i="5"/>
  <c r="E29" i="5"/>
  <c r="E30" i="5"/>
  <c r="E31" i="5"/>
  <c r="E27" i="5"/>
  <c r="B3" i="5"/>
  <c r="C3" i="5"/>
  <c r="D3" i="5" s="1"/>
  <c r="C4" i="5"/>
  <c r="D4" i="5" s="1"/>
  <c r="B5" i="5"/>
  <c r="C5" i="5"/>
  <c r="B6" i="5"/>
  <c r="C6" i="5"/>
  <c r="D6" i="5" s="1"/>
  <c r="B7" i="5"/>
  <c r="D7" i="5" s="1"/>
  <c r="C7" i="5"/>
  <c r="B8" i="5"/>
  <c r="C8" i="5"/>
  <c r="B9" i="5"/>
  <c r="C9" i="5"/>
  <c r="D9" i="5" s="1"/>
  <c r="B10" i="5"/>
  <c r="C10" i="5"/>
  <c r="D10" i="5" s="1"/>
  <c r="B11" i="5"/>
  <c r="C11" i="5"/>
  <c r="D11" i="5"/>
  <c r="B12" i="5"/>
  <c r="C12" i="5"/>
  <c r="B13" i="5"/>
  <c r="C13" i="5"/>
  <c r="D13" i="5" s="1"/>
  <c r="B14" i="5"/>
  <c r="C14" i="5"/>
  <c r="D14" i="5"/>
  <c r="B15" i="5"/>
  <c r="D15" i="5" s="1"/>
  <c r="C15" i="5"/>
  <c r="B16" i="5"/>
  <c r="C16" i="5"/>
  <c r="B17" i="5"/>
  <c r="C17" i="5"/>
  <c r="D17" i="5" s="1"/>
  <c r="D16" i="5" l="1"/>
  <c r="D8" i="5"/>
  <c r="D12" i="5"/>
  <c r="D5" i="5"/>
  <c r="K12" i="2"/>
  <c r="K6" i="2"/>
  <c r="C5" i="2" l="1"/>
  <c r="B5" i="2"/>
  <c r="J3" i="2" l="1"/>
  <c r="K3" i="2" s="1"/>
  <c r="K9" i="2" s="1"/>
  <c r="L48" i="2" l="1"/>
  <c r="L50" i="2" l="1"/>
  <c r="I53" i="2" l="1"/>
</calcChain>
</file>

<file path=xl/comments1.xml><?xml version="1.0" encoding="utf-8"?>
<comments xmlns="http://schemas.openxmlformats.org/spreadsheetml/2006/main">
  <authors>
    <author>ito akira</author>
  </authors>
  <commentList>
    <comment ref="B5" authorId="0" shapeId="0">
      <text>
        <r>
          <rPr>
            <sz val="10"/>
            <color indexed="81"/>
            <rFont val="ＭＳ Ｐゴシック"/>
            <family val="3"/>
            <charset val="128"/>
          </rPr>
          <t>=-C3/(G4-A3)</t>
        </r>
      </text>
    </comment>
    <comment ref="C5" authorId="0" shapeId="0">
      <text>
        <r>
          <rPr>
            <sz val="10"/>
            <color indexed="81"/>
            <rFont val="ＭＳ Ｐゴシック"/>
            <family val="3"/>
            <charset val="128"/>
          </rPr>
          <t>=-(G4-A3)*(G2*B3)/G3</t>
        </r>
      </text>
    </comment>
  </commentList>
</comments>
</file>

<file path=xl/sharedStrings.xml><?xml version="1.0" encoding="utf-8"?>
<sst xmlns="http://schemas.openxmlformats.org/spreadsheetml/2006/main" count="53" uniqueCount="52">
  <si>
    <t>微分方程式数</t>
    <rPh sb="0" eb="2">
      <t>ビブン</t>
    </rPh>
    <rPh sb="2" eb="5">
      <t>ホウテイシキ</t>
    </rPh>
    <rPh sb="5" eb="6">
      <t>スウ</t>
    </rPh>
    <phoneticPr fontId="2"/>
  </si>
  <si>
    <t>定数</t>
    <rPh sb="0" eb="2">
      <t>テイスウ</t>
    </rPh>
    <phoneticPr fontId="2"/>
  </si>
  <si>
    <t>微分方程式→</t>
    <rPh sb="0" eb="2">
      <t>ビブン</t>
    </rPh>
    <rPh sb="2" eb="5">
      <t>ホウテイシキ</t>
    </rPh>
    <phoneticPr fontId="2"/>
  </si>
  <si>
    <t>計算結果</t>
    <rPh sb="0" eb="2">
      <t>ケイサン</t>
    </rPh>
    <rPh sb="2" eb="4">
      <t>ケッカ</t>
    </rPh>
    <phoneticPr fontId="2"/>
  </si>
  <si>
    <t>←初期値</t>
    <rPh sb="1" eb="4">
      <t>ショキチ</t>
    </rPh>
    <phoneticPr fontId="2"/>
  </si>
  <si>
    <t>積分区間y=[a,</t>
    <rPh sb="0" eb="2">
      <t>セキブン</t>
    </rPh>
    <rPh sb="2" eb="4">
      <t>クカン</t>
    </rPh>
    <phoneticPr fontId="2"/>
  </si>
  <si>
    <t>b]</t>
    <phoneticPr fontId="2"/>
  </si>
  <si>
    <t>積分刻み幅Δy</t>
    <rPh sb="0" eb="2">
      <t>セキブン</t>
    </rPh>
    <rPh sb="2" eb="3">
      <t>キザ</t>
    </rPh>
    <rPh sb="4" eb="5">
      <t>ハバ</t>
    </rPh>
    <phoneticPr fontId="2"/>
  </si>
  <si>
    <t>y=</t>
    <phoneticPr fontId="2"/>
  </si>
  <si>
    <t>y[m]</t>
    <phoneticPr fontId="2"/>
  </si>
  <si>
    <t>cA[mol/m3]</t>
    <phoneticPr fontId="2"/>
  </si>
  <si>
    <t>DAB=</t>
    <phoneticPr fontId="2"/>
  </si>
  <si>
    <t>cA'=</t>
    <phoneticPr fontId="2"/>
  </si>
  <si>
    <t>g</t>
    <phoneticPr fontId="2"/>
  </si>
  <si>
    <t>g'=</t>
    <phoneticPr fontId="2"/>
  </si>
  <si>
    <t>m2/s</t>
    <phoneticPr fontId="2"/>
  </si>
  <si>
    <t>m</t>
    <phoneticPr fontId="2"/>
  </si>
  <si>
    <t>cA</t>
    <phoneticPr fontId="2"/>
  </si>
  <si>
    <t>k1=</t>
    <phoneticPr fontId="2"/>
  </si>
  <si>
    <t>/s</t>
    <phoneticPr fontId="2"/>
  </si>
  <si>
    <t>RAp[mol/m3-s]</t>
    <phoneticPr fontId="2"/>
  </si>
  <si>
    <t>(dcA/dy)</t>
    <phoneticPr fontId="2"/>
  </si>
  <si>
    <t>mol/s</t>
    <phoneticPr fontId="2"/>
  </si>
  <si>
    <t>濃度積分値からのη</t>
    <rPh sb="0" eb="2">
      <t>ノウド</t>
    </rPh>
    <rPh sb="2" eb="4">
      <t>セキブン</t>
    </rPh>
    <rPh sb="4" eb="5">
      <t>チ</t>
    </rPh>
    <phoneticPr fontId="2"/>
  </si>
  <si>
    <t>表面濃度勾配からのη（普通の定義）</t>
    <rPh sb="0" eb="2">
      <t>ヒョウメン</t>
    </rPh>
    <rPh sb="2" eb="4">
      <t>ノウド</t>
    </rPh>
    <rPh sb="4" eb="6">
      <t>コウバイ</t>
    </rPh>
    <rPh sb="11" eb="13">
      <t>フツウ</t>
    </rPh>
    <rPh sb="14" eb="16">
      <t>テイギ</t>
    </rPh>
    <phoneticPr fontId="2"/>
  </si>
  <si>
    <t>R=</t>
    <phoneticPr fontId="2"/>
  </si>
  <si>
    <t>2πRDABcA'=</t>
    <phoneticPr fontId="2"/>
  </si>
  <si>
    <t>η=</t>
    <phoneticPr fontId="2"/>
  </si>
  <si>
    <t>πR^2k1cAs[mol/s]=</t>
    <phoneticPr fontId="2"/>
  </si>
  <si>
    <t>φ=</t>
    <phoneticPr fontId="2"/>
  </si>
  <si>
    <t>I1/I0</t>
    <phoneticPr fontId="2"/>
  </si>
  <si>
    <t>I1(x)</t>
    <phoneticPr fontId="2"/>
  </si>
  <si>
    <t>I0(x)</t>
    <phoneticPr fontId="2"/>
  </si>
  <si>
    <t>x</t>
    <phoneticPr fontId="2"/>
  </si>
  <si>
    <t>J0(b)=0の解</t>
    <rPh sb="0" eb="9">
      <t>カイ</t>
    </rPh>
    <phoneticPr fontId="2"/>
  </si>
  <si>
    <t>b1</t>
    <phoneticPr fontId="2"/>
  </si>
  <si>
    <t>b2</t>
    <phoneticPr fontId="2"/>
  </si>
  <si>
    <t>b3</t>
    <phoneticPr fontId="2"/>
  </si>
  <si>
    <t>b4</t>
    <phoneticPr fontId="2"/>
  </si>
  <si>
    <t>b5</t>
    <phoneticPr fontId="2"/>
  </si>
  <si>
    <t>b6</t>
    <phoneticPr fontId="2"/>
  </si>
  <si>
    <t>b</t>
    <phoneticPr fontId="2"/>
  </si>
  <si>
    <t>J0(b)</t>
    <phoneticPr fontId="2"/>
  </si>
  <si>
    <t>r</t>
    <phoneticPr fontId="2"/>
  </si>
  <si>
    <t>cA/cAs</t>
    <phoneticPr fontId="2"/>
  </si>
  <si>
    <t>√(k1/DAB)=</t>
    <phoneticPr fontId="2"/>
  </si>
  <si>
    <t>cA</t>
    <phoneticPr fontId="2"/>
  </si>
  <si>
    <t>y</t>
    <phoneticPr fontId="2"/>
  </si>
  <si>
    <t>解析解</t>
    <rPh sb="0" eb="2">
      <t>カイセキ</t>
    </rPh>
    <rPh sb="2" eb="3">
      <t>カイ</t>
    </rPh>
    <phoneticPr fontId="2"/>
  </si>
  <si>
    <t>I1(x)/I1 (R )</t>
    <phoneticPr fontId="2"/>
  </si>
  <si>
    <t>0次修正Bessel関数</t>
    <rPh sb="1" eb="2">
      <t>ジ</t>
    </rPh>
    <rPh sb="2" eb="4">
      <t>シュウセイ</t>
    </rPh>
    <rPh sb="10" eb="12">
      <t>カンスウ</t>
    </rPh>
    <phoneticPr fontId="2"/>
  </si>
  <si>
    <t>1次修正Bessel関数</t>
    <rPh sb="1" eb="2">
      <t>ジ</t>
    </rPh>
    <rPh sb="2" eb="4">
      <t>シュウセイ</t>
    </rPh>
    <rPh sb="10" eb="12">
      <t>カンスウ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</si>
</sst>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.000_ "/>
    <numFmt numFmtId="177" formatCode="0.00_ "/>
    <numFmt numFmtId="178" formatCode="0.00_);[Red]\(0.00\)"/>
    <numFmt numFmtId="179" formatCode="0_);[Red]\(0\)"/>
    <numFmt numFmtId="180" formatCode="0.0000_ "/>
    <numFmt numFmtId="181" formatCode="0.0_);[Red]\(0.0\)"/>
    <numFmt numFmtId="182" formatCode="0.000_);[Red]\(0.000\)"/>
    <numFmt numFmtId="183" formatCode="0.000000_);[Red]\(0.000000\)"/>
    <numFmt numFmtId="184" formatCode="0.00000_);[Red]\(0.00000\)"/>
    <numFmt numFmtId="185" formatCode="0.000E+00"/>
    <numFmt numFmtId="186" formatCode="0.00000_ "/>
  </numFmts>
  <fonts count="7"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8"/>
      <color indexed="12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6">
    <xf numFmtId="0" fontId="0" fillId="0" borderId="0" xfId="0">
      <alignment vertical="center"/>
    </xf>
    <xf numFmtId="0" fontId="3" fillId="0" borderId="0" xfId="2" applyFont="1"/>
    <xf numFmtId="177" fontId="3" fillId="0" borderId="0" xfId="2" applyNumberFormat="1" applyFont="1"/>
    <xf numFmtId="178" fontId="3" fillId="0" borderId="0" xfId="2" applyNumberFormat="1" applyFont="1"/>
    <xf numFmtId="178" fontId="3" fillId="0" borderId="0" xfId="2" applyNumberFormat="1" applyFont="1" applyAlignment="1">
      <alignment horizontal="right"/>
    </xf>
    <xf numFmtId="0" fontId="3" fillId="0" borderId="1" xfId="2" applyFont="1" applyBorder="1"/>
    <xf numFmtId="0" fontId="3" fillId="0" borderId="2" xfId="2" applyFont="1" applyBorder="1"/>
    <xf numFmtId="0" fontId="3" fillId="0" borderId="3" xfId="2" applyFont="1" applyBorder="1"/>
    <xf numFmtId="0" fontId="3" fillId="0" borderId="4" xfId="2" applyFont="1" applyBorder="1"/>
    <xf numFmtId="0" fontId="3" fillId="0" borderId="5" xfId="2" applyFont="1" applyBorder="1"/>
    <xf numFmtId="0" fontId="3" fillId="0" borderId="6" xfId="2" applyFont="1" applyBorder="1"/>
    <xf numFmtId="179" fontId="3" fillId="0" borderId="0" xfId="2" applyNumberFormat="1" applyFont="1"/>
    <xf numFmtId="0" fontId="3" fillId="0" borderId="0" xfId="2" applyFont="1" applyAlignment="1">
      <alignment horizontal="right"/>
    </xf>
    <xf numFmtId="11" fontId="3" fillId="0" borderId="7" xfId="2" applyNumberFormat="1" applyFont="1" applyBorder="1"/>
    <xf numFmtId="0" fontId="3" fillId="0" borderId="0" xfId="2" applyNumberFormat="1" applyFont="1"/>
    <xf numFmtId="11" fontId="3" fillId="0" borderId="4" xfId="2" applyNumberFormat="1" applyFont="1" applyBorder="1"/>
    <xf numFmtId="178" fontId="3" fillId="0" borderId="0" xfId="2" applyNumberFormat="1" applyFont="1" applyBorder="1"/>
    <xf numFmtId="176" fontId="3" fillId="0" borderId="5" xfId="2" applyNumberFormat="1" applyFont="1" applyBorder="1"/>
    <xf numFmtId="176" fontId="3" fillId="0" borderId="0" xfId="2" applyNumberFormat="1" applyFont="1"/>
    <xf numFmtId="182" fontId="3" fillId="0" borderId="0" xfId="2" applyNumberFormat="1" applyFont="1"/>
    <xf numFmtId="0" fontId="3" fillId="0" borderId="0" xfId="2" applyFont="1" applyBorder="1"/>
    <xf numFmtId="177" fontId="3" fillId="0" borderId="0" xfId="2" applyNumberFormat="1" applyFont="1" applyAlignment="1">
      <alignment horizontal="right"/>
    </xf>
    <xf numFmtId="181" fontId="3" fillId="0" borderId="0" xfId="2" applyNumberFormat="1" applyFont="1"/>
    <xf numFmtId="181" fontId="3" fillId="0" borderId="4" xfId="2" applyNumberFormat="1" applyFont="1" applyBorder="1"/>
    <xf numFmtId="11" fontId="3" fillId="0" borderId="0" xfId="2" applyNumberFormat="1" applyFont="1"/>
    <xf numFmtId="183" fontId="3" fillId="0" borderId="0" xfId="2" applyNumberFormat="1" applyFont="1"/>
    <xf numFmtId="0" fontId="4" fillId="0" borderId="0" xfId="1" applyFont="1" applyAlignment="1" applyProtection="1"/>
    <xf numFmtId="184" fontId="3" fillId="0" borderId="0" xfId="2" applyNumberFormat="1" applyFont="1"/>
    <xf numFmtId="186" fontId="3" fillId="0" borderId="0" xfId="2" applyNumberFormat="1" applyFont="1"/>
    <xf numFmtId="180" fontId="3" fillId="0" borderId="0" xfId="2" applyNumberFormat="1" applyFont="1"/>
    <xf numFmtId="185" fontId="3" fillId="0" borderId="0" xfId="2" applyNumberFormat="1" applyFont="1"/>
    <xf numFmtId="180" fontId="3" fillId="0" borderId="7" xfId="2" applyNumberFormat="1" applyFont="1" applyBorder="1"/>
    <xf numFmtId="0" fontId="3" fillId="0" borderId="0" xfId="0" applyFont="1">
      <alignment vertical="center"/>
    </xf>
    <xf numFmtId="0" fontId="3" fillId="0" borderId="0" xfId="0" quotePrefix="1" applyFont="1">
      <alignment vertical="center"/>
    </xf>
    <xf numFmtId="186" fontId="3" fillId="0" borderId="0" xfId="0" applyNumberFormat="1" applyFont="1">
      <alignment vertical="center"/>
    </xf>
    <xf numFmtId="186" fontId="3" fillId="0" borderId="4" xfId="2" applyNumberFormat="1" applyFont="1" applyBorder="1"/>
  </cellXfs>
  <cellStyles count="3">
    <cellStyle name="ハイパーリンク" xfId="1" builtinId="8"/>
    <cellStyle name="標準" xfId="0" builtinId="0"/>
    <cellStyle name="標準_memb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113314447592068"/>
          <c:y val="6.4377682403433473E-2"/>
          <c:w val="0.72237960339943341"/>
          <c:h val="0.69527896995708149"/>
        </c:manualLayout>
      </c:layout>
      <c:scatterChart>
        <c:scatterStyle val="smoothMarker"/>
        <c:varyColors val="0"/>
        <c:ser>
          <c:idx val="0"/>
          <c:order val="0"/>
          <c:tx>
            <c:v>数値解</c:v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'例題24b １次元拡散円筒座標伴一次反応'!$A$12:$A$41</c:f>
              <c:numCache>
                <c:formatCode>0.00000_ </c:formatCode>
                <c:ptCount val="30"/>
                <c:pt idx="0">
                  <c:v>0</c:v>
                </c:pt>
                <c:pt idx="1">
                  <c:v>5.0000000000000002E-5</c:v>
                </c:pt>
                <c:pt idx="2">
                  <c:v>1.000000000000001E-4</c:v>
                </c:pt>
                <c:pt idx="3">
                  <c:v>1.5000000000000023E-4</c:v>
                </c:pt>
                <c:pt idx="4">
                  <c:v>2.0000000000000036E-4</c:v>
                </c:pt>
                <c:pt idx="5">
                  <c:v>2.5000000000000049E-4</c:v>
                </c:pt>
                <c:pt idx="6">
                  <c:v>3.0000000000000062E-4</c:v>
                </c:pt>
                <c:pt idx="7">
                  <c:v>3.5000000000000076E-4</c:v>
                </c:pt>
                <c:pt idx="8">
                  <c:v>4.0000000000000089E-4</c:v>
                </c:pt>
                <c:pt idx="9">
                  <c:v>4.5000000000000102E-4</c:v>
                </c:pt>
                <c:pt idx="10">
                  <c:v>5.0000000000000109E-4</c:v>
                </c:pt>
                <c:pt idx="11">
                  <c:v>5.5000000000000123E-4</c:v>
                </c:pt>
                <c:pt idx="12">
                  <c:v>6.0000000000000136E-4</c:v>
                </c:pt>
                <c:pt idx="13">
                  <c:v>6.5000000000000149E-4</c:v>
                </c:pt>
                <c:pt idx="14">
                  <c:v>7.0000000000000162E-4</c:v>
                </c:pt>
                <c:pt idx="15">
                  <c:v>7.5000000000000175E-4</c:v>
                </c:pt>
                <c:pt idx="16">
                  <c:v>8.0000000000000188E-4</c:v>
                </c:pt>
                <c:pt idx="17">
                  <c:v>8.5000000000000201E-4</c:v>
                </c:pt>
                <c:pt idx="18">
                  <c:v>9.0000000000000214E-4</c:v>
                </c:pt>
                <c:pt idx="19">
                  <c:v>9.5000000000000227E-4</c:v>
                </c:pt>
                <c:pt idx="20">
                  <c:v>1.0000000000000013E-3</c:v>
                </c:pt>
                <c:pt idx="21">
                  <c:v>1.0499999999999993E-3</c:v>
                </c:pt>
                <c:pt idx="22">
                  <c:v>1.0999999999999972E-3</c:v>
                </c:pt>
                <c:pt idx="23">
                  <c:v>1.1499999999999952E-3</c:v>
                </c:pt>
                <c:pt idx="24">
                  <c:v>1.1999999999999932E-3</c:v>
                </c:pt>
                <c:pt idx="25">
                  <c:v>1.2499999999999911E-3</c:v>
                </c:pt>
                <c:pt idx="26">
                  <c:v>1.2999999999999891E-3</c:v>
                </c:pt>
                <c:pt idx="27">
                  <c:v>1.3499999999999871E-3</c:v>
                </c:pt>
                <c:pt idx="28">
                  <c:v>1.399999999999985E-3</c:v>
                </c:pt>
                <c:pt idx="29">
                  <c:v>1.449999999999983E-3</c:v>
                </c:pt>
              </c:numCache>
            </c:numRef>
          </c:xVal>
          <c:yVal>
            <c:numRef>
              <c:f>'例題24b １次元拡散円筒座標伴一次反応'!$B$12:$B$41</c:f>
              <c:numCache>
                <c:formatCode>0.0000_ </c:formatCode>
                <c:ptCount val="30"/>
                <c:pt idx="0">
                  <c:v>0.19</c:v>
                </c:pt>
                <c:pt idx="1">
                  <c:v>0.17595817319952908</c:v>
                </c:pt>
                <c:pt idx="2">
                  <c:v>0.16308439985590809</c:v>
                </c:pt>
                <c:pt idx="3">
                  <c:v>0.15128273114102575</c:v>
                </c:pt>
                <c:pt idx="4">
                  <c:v>0.14046549521446283</c:v>
                </c:pt>
                <c:pt idx="5">
                  <c:v>0.13055259710228562</c:v>
                </c:pt>
                <c:pt idx="6">
                  <c:v>0.12147088010300361</c:v>
                </c:pt>
                <c:pt idx="7">
                  <c:v>0.11315354343470775</c:v>
                </c:pt>
                <c:pt idx="8">
                  <c:v>0.10553961130482022</c:v>
                </c:pt>
                <c:pt idx="9">
                  <c:v>9.8573449009728462E-2</c:v>
                </c:pt>
                <c:pt idx="10">
                  <c:v>9.2204322059063176E-2</c:v>
                </c:pt>
                <c:pt idx="11">
                  <c:v>8.6385994671208471E-2</c:v>
                </c:pt>
                <c:pt idx="12">
                  <c:v>8.1076364304856902E-2</c:v>
                </c:pt>
                <c:pt idx="13">
                  <c:v>7.6237129177279511E-2</c:v>
                </c:pt>
                <c:pt idx="14">
                  <c:v>7.1833485973529287E-2</c:v>
                </c:pt>
                <c:pt idx="15">
                  <c:v>6.7833855170288962E-2</c:v>
                </c:pt>
                <c:pt idx="16">
                  <c:v>6.4209631578749329E-2</c:v>
                </c:pt>
                <c:pt idx="17">
                  <c:v>6.0934957842742971E-2</c:v>
                </c:pt>
                <c:pt idx="18">
                  <c:v>5.7986518691592728E-2</c:v>
                </c:pt>
                <c:pt idx="19">
                  <c:v>5.5343353703105704E-2</c:v>
                </c:pt>
                <c:pt idx="20">
                  <c:v>5.298668610360676E-2</c:v>
                </c:pt>
                <c:pt idx="21">
                  <c:v>5.0899764558323998E-2</c:v>
                </c:pt>
                <c:pt idx="22">
                  <c:v>4.9067713634684429E-2</c:v>
                </c:pt>
                <c:pt idx="23">
                  <c:v>4.7477385826146849E-2</c:v>
                </c:pt>
                <c:pt idx="24">
                  <c:v>4.6117201590099972E-2</c:v>
                </c:pt>
                <c:pt idx="25">
                  <c:v>4.4976947758213044E-2</c:v>
                </c:pt>
                <c:pt idx="26">
                  <c:v>4.4047459212161674E-2</c:v>
                </c:pt>
                <c:pt idx="27">
                  <c:v>4.3319955869427107E-2</c:v>
                </c:pt>
                <c:pt idx="28">
                  <c:v>4.2784137335722297E-2</c:v>
                </c:pt>
                <c:pt idx="29">
                  <c:v>4.241941357911333E-2</c:v>
                </c:pt>
              </c:numCache>
            </c:numRef>
          </c:yVal>
          <c:smooth val="0"/>
        </c:ser>
        <c:ser>
          <c:idx val="1"/>
          <c:order val="1"/>
          <c:spPr>
            <a:ln>
              <a:noFill/>
            </a:ln>
          </c:spPr>
          <c:marker>
            <c:symbol val="plus"/>
            <c:size val="8"/>
            <c:spPr>
              <a:ln>
                <a:solidFill>
                  <a:schemeClr val="tx1"/>
                </a:solidFill>
              </a:ln>
            </c:spPr>
          </c:marker>
          <c:xVal>
            <c:numRef>
              <c:f>'例題24b １次元拡散円筒座標伴一次反応'!$P$12:$P$20</c:f>
              <c:numCache>
                <c:formatCode>0.00000_ </c:formatCode>
                <c:ptCount val="9"/>
                <c:pt idx="0">
                  <c:v>0</c:v>
                </c:pt>
                <c:pt idx="1">
                  <c:v>2.0000000000000031E-4</c:v>
                </c:pt>
                <c:pt idx="2">
                  <c:v>4.0000000000000083E-4</c:v>
                </c:pt>
                <c:pt idx="3">
                  <c:v>6.0000000000000136E-4</c:v>
                </c:pt>
                <c:pt idx="4">
                  <c:v>8.0000000000000188E-4</c:v>
                </c:pt>
                <c:pt idx="5">
                  <c:v>1.0000000000000013E-3</c:v>
                </c:pt>
                <c:pt idx="6">
                  <c:v>1.1999999999999932E-3</c:v>
                </c:pt>
                <c:pt idx="7">
                  <c:v>1.399999999999985E-3</c:v>
                </c:pt>
                <c:pt idx="8">
                  <c:v>1.5E-3</c:v>
                </c:pt>
              </c:numCache>
            </c:numRef>
          </c:xVal>
          <c:yVal>
            <c:numRef>
              <c:f>'例題24b １次元拡散円筒座標伴一次反応'!$O$12:$O$20</c:f>
              <c:numCache>
                <c:formatCode>0.0000_ </c:formatCode>
                <c:ptCount val="9"/>
                <c:pt idx="0">
                  <c:v>0.19</c:v>
                </c:pt>
                <c:pt idx="1">
                  <c:v>0.14042093196299676</c:v>
                </c:pt>
                <c:pt idx="2">
                  <c:v>0.1054784958521811</c:v>
                </c:pt>
                <c:pt idx="3">
                  <c:v>8.1015805969985991E-2</c:v>
                </c:pt>
                <c:pt idx="4">
                  <c:v>6.4161309185836776E-2</c:v>
                </c:pt>
                <c:pt idx="5">
                  <c:v>5.2961682850862501E-2</c:v>
                </c:pt>
                <c:pt idx="6">
                  <c:v>4.6133690022338324E-2</c:v>
                </c:pt>
                <c:pt idx="7">
                  <c:v>4.2902074977431294E-2</c:v>
                </c:pt>
                <c:pt idx="8">
                  <c:v>4.2506455183836563E-2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4324936"/>
        <c:axId val="314325328"/>
      </c:scatterChart>
      <c:valAx>
        <c:axId val="314324936"/>
        <c:scaling>
          <c:orientation val="minMax"/>
          <c:max val="1.5E-3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ＭＳ Ｐゴシック"/>
                    <a:cs typeface="Arial" panose="020B0604020202020204" pitchFamily="34" charset="0"/>
                  </a:defRPr>
                </a:pPr>
                <a:r>
                  <a:rPr lang="en-US" altLang="ja-JP">
                    <a:latin typeface="Arial" panose="020B0604020202020204" pitchFamily="34" charset="0"/>
                    <a:cs typeface="Arial" panose="020B0604020202020204" pitchFamily="34" charset="0"/>
                  </a:rPr>
                  <a:t>y [m]</a:t>
                </a:r>
              </a:p>
            </c:rich>
          </c:tx>
          <c:layout>
            <c:manualLayout>
              <c:xMode val="edge"/>
              <c:yMode val="edge"/>
              <c:x val="0.49575070821529743"/>
              <c:y val="0.8712446351931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defRPr>
            </a:pPr>
            <a:endParaRPr lang="ja-JP"/>
          </a:p>
        </c:txPr>
        <c:crossAx val="314325328"/>
        <c:crosses val="autoZero"/>
        <c:crossBetween val="midCat"/>
        <c:majorUnit val="5.0000000000000001E-4"/>
        <c:minorUnit val="1E-4"/>
      </c:valAx>
      <c:valAx>
        <c:axId val="314325328"/>
        <c:scaling>
          <c:orientation val="minMax"/>
          <c:max val="0.2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ＭＳ Ｐゴシック"/>
                    <a:cs typeface="Arial" panose="020B0604020202020204" pitchFamily="34" charset="0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ＭＳ Ｐゴシック"/>
                    <a:cs typeface="Arial" panose="020B0604020202020204" pitchFamily="34" charset="0"/>
                  </a:rPr>
                  <a:t>c</a:t>
                </a:r>
                <a:r>
                  <a:rPr lang="ja-JP" altLang="en-US" sz="1100" b="0" i="0" u="none" strike="noStrike" baseline="-25000">
                    <a:solidFill>
                      <a:srgbClr val="000000"/>
                    </a:solidFill>
                    <a:latin typeface="Arial" panose="020B0604020202020204" pitchFamily="34" charset="0"/>
                    <a:ea typeface="ＭＳ Ｐゴシック"/>
                    <a:cs typeface="Arial" panose="020B0604020202020204" pitchFamily="34" charset="0"/>
                  </a:rPr>
                  <a:t>A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ＭＳ Ｐゴシック"/>
                    <a:cs typeface="Arial" panose="020B0604020202020204" pitchFamily="34" charset="0"/>
                  </a:rPr>
                  <a:t> [mol/m</a:t>
                </a:r>
                <a:r>
                  <a:rPr lang="ja-JP" altLang="en-US" sz="1100" b="0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ea typeface="ＭＳ Ｐゴシック"/>
                    <a:cs typeface="Arial" panose="020B0604020202020204" pitchFamily="34" charset="0"/>
                  </a:rPr>
                  <a:t>3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ＭＳ Ｐゴシック"/>
                    <a:cs typeface="Arial" panose="020B0604020202020204" pitchFamily="34" charset="0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3.1161473087818695E-2"/>
              <c:y val="0.244635193133047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defRPr>
            </a:pPr>
            <a:endParaRPr lang="ja-JP"/>
          </a:p>
        </c:txPr>
        <c:crossAx val="314324936"/>
        <c:crosses val="autoZero"/>
        <c:crossBetween val="midCat"/>
        <c:majorUnit val="5.000000000000001E-2"/>
        <c:minorUnit val="1.0000000000000002E-2"/>
      </c:valAx>
      <c:spPr>
        <a:noFill/>
        <a:ln w="190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094925634295716E-2"/>
          <c:y val="0.12265055409740447"/>
          <c:w val="0.8762384076990376"/>
          <c:h val="0.77736111111111106"/>
        </c:manualLayout>
      </c:layout>
      <c:scatterChart>
        <c:scatterStyle val="smoothMarker"/>
        <c:varyColors val="0"/>
        <c:ser>
          <c:idx val="1"/>
          <c:order val="0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Bessel関数!$A$3:$A$17</c:f>
              <c:numCache>
                <c:formatCode>General</c:formatCode>
                <c:ptCount val="15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</c:numCache>
            </c:numRef>
          </c:xVal>
          <c:yVal>
            <c:numRef>
              <c:f>Bessel関数!$D$3:$D$17</c:f>
              <c:numCache>
                <c:formatCode>General</c:formatCode>
                <c:ptCount val="15"/>
                <c:pt idx="0">
                  <c:v>0</c:v>
                </c:pt>
                <c:pt idx="1">
                  <c:v>9.95033109655344E-2</c:v>
                </c:pt>
                <c:pt idx="2">
                  <c:v>0.19610381472656405</c:v>
                </c:pt>
                <c:pt idx="3">
                  <c:v>0.28726282085290222</c:v>
                </c:pt>
                <c:pt idx="4">
                  <c:v>0.3710752453521739</c:v>
                </c:pt>
                <c:pt idx="5">
                  <c:v>0.44638997131107361</c:v>
                </c:pt>
                <c:pt idx="6">
                  <c:v>0.51278239467217079</c:v>
                </c:pt>
                <c:pt idx="7">
                  <c:v>0.57042279588851386</c:v>
                </c:pt>
                <c:pt idx="8">
                  <c:v>0.61989864486099766</c:v>
                </c:pt>
                <c:pt idx="9">
                  <c:v>0.66203967274564901</c:v>
                </c:pt>
                <c:pt idx="10">
                  <c:v>0.69777465759773338</c:v>
                </c:pt>
                <c:pt idx="11">
                  <c:v>0.7280299118411101</c:v>
                </c:pt>
                <c:pt idx="12">
                  <c:v>0.75366689449679569</c:v>
                </c:pt>
                <c:pt idx="13">
                  <c:v>0.77545054524797141</c:v>
                </c:pt>
                <c:pt idx="14">
                  <c:v>0.79403882825773742</c:v>
                </c:pt>
              </c:numCache>
            </c:numRef>
          </c:yVal>
          <c:smooth val="1"/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Bessel関数!$A$3:$A$17</c:f>
              <c:numCache>
                <c:formatCode>General</c:formatCode>
                <c:ptCount val="15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</c:numCache>
            </c:numRef>
          </c:xVal>
          <c:yVal>
            <c:numRef>
              <c:f>Bessel関数!$E$3:$E$17</c:f>
              <c:numCache>
                <c:formatCode>General</c:formatCode>
                <c:ptCount val="15"/>
                <c:pt idx="0">
                  <c:v>0.24054086660443627</c:v>
                </c:pt>
                <c:pt idx="1">
                  <c:v>0.24295229411304534</c:v>
                </c:pt>
                <c:pt idx="2">
                  <c:v>0.25025914165448465</c:v>
                </c:pt>
                <c:pt idx="3">
                  <c:v>0.26268153039009207</c:v>
                </c:pt>
                <c:pt idx="4">
                  <c:v>0.28059450138709141</c:v>
                </c:pt>
                <c:pt idx="5">
                  <c:v>0.30454057626444148</c:v>
                </c:pt>
                <c:pt idx="6">
                  <c:v>0.33524795689776082</c:v>
                </c:pt>
                <c:pt idx="7">
                  <c:v>0.37365500493932957</c:v>
                </c:pt>
                <c:pt idx="8">
                  <c:v>0.42094186337926515</c:v>
                </c:pt>
                <c:pt idx="9">
                  <c:v>0.47857033494827411</c:v>
                </c:pt>
                <c:pt idx="10">
                  <c:v>0.54833342531572626</c:v>
                </c:pt>
                <c:pt idx="11">
                  <c:v>0.63241630378166436</c:v>
                </c:pt>
                <c:pt idx="12">
                  <c:v>0.73347084332748758</c:v>
                </c:pt>
                <c:pt idx="13">
                  <c:v>0.85470639040397567</c:v>
                </c:pt>
                <c:pt idx="14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4876792"/>
        <c:axId val="344877184"/>
      </c:scatterChart>
      <c:valAx>
        <c:axId val="344876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4877184"/>
        <c:crosses val="autoZero"/>
        <c:crossBetween val="midCat"/>
      </c:valAx>
      <c:valAx>
        <c:axId val="344877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4876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4428258967629047E-2"/>
          <c:y val="0.13467592592592595"/>
          <c:w val="0.8762384076990376"/>
          <c:h val="0.7773611111111110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Bessel関数!$E$26</c:f>
              <c:strCache>
                <c:ptCount val="1"/>
                <c:pt idx="0">
                  <c:v>J0(b)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Bessel関数!$D$27:$D$67</c:f>
              <c:numCache>
                <c:formatCode>General</c:formatCode>
                <c:ptCount val="4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1.5708</c:v>
                </c:pt>
                <c:pt idx="5">
                  <c:v>2.2000000000000002</c:v>
                </c:pt>
                <c:pt idx="6">
                  <c:v>2.2999999999999998</c:v>
                </c:pt>
                <c:pt idx="7">
                  <c:v>2.4</c:v>
                </c:pt>
                <c:pt idx="8">
                  <c:v>2.6</c:v>
                </c:pt>
                <c:pt idx="9">
                  <c:v>2.8</c:v>
                </c:pt>
                <c:pt idx="10">
                  <c:v>3</c:v>
                </c:pt>
                <c:pt idx="11">
                  <c:v>3.2</c:v>
                </c:pt>
                <c:pt idx="12">
                  <c:v>3.4</c:v>
                </c:pt>
                <c:pt idx="13">
                  <c:v>3.6</c:v>
                </c:pt>
                <c:pt idx="14">
                  <c:v>3.8</c:v>
                </c:pt>
                <c:pt idx="15">
                  <c:v>4</c:v>
                </c:pt>
                <c:pt idx="16">
                  <c:v>4.2</c:v>
                </c:pt>
                <c:pt idx="17">
                  <c:v>4.4000000000000004</c:v>
                </c:pt>
                <c:pt idx="18">
                  <c:v>4.5999999999999996</c:v>
                </c:pt>
                <c:pt idx="19">
                  <c:v>4.8</c:v>
                </c:pt>
                <c:pt idx="20">
                  <c:v>5</c:v>
                </c:pt>
                <c:pt idx="21">
                  <c:v>5.2</c:v>
                </c:pt>
                <c:pt idx="22">
                  <c:v>5.4</c:v>
                </c:pt>
                <c:pt idx="23">
                  <c:v>5.6</c:v>
                </c:pt>
                <c:pt idx="24">
                  <c:v>5.8</c:v>
                </c:pt>
                <c:pt idx="25">
                  <c:v>6</c:v>
                </c:pt>
                <c:pt idx="26">
                  <c:v>6.2</c:v>
                </c:pt>
                <c:pt idx="27">
                  <c:v>6.4</c:v>
                </c:pt>
                <c:pt idx="28">
                  <c:v>6.6</c:v>
                </c:pt>
                <c:pt idx="29">
                  <c:v>6.8</c:v>
                </c:pt>
                <c:pt idx="30">
                  <c:v>7</c:v>
                </c:pt>
                <c:pt idx="31">
                  <c:v>7.2</c:v>
                </c:pt>
                <c:pt idx="32">
                  <c:v>7.4</c:v>
                </c:pt>
                <c:pt idx="33">
                  <c:v>7.6</c:v>
                </c:pt>
                <c:pt idx="34">
                  <c:v>7.8</c:v>
                </c:pt>
                <c:pt idx="35">
                  <c:v>8</c:v>
                </c:pt>
                <c:pt idx="36">
                  <c:v>8.2000000000000099</c:v>
                </c:pt>
                <c:pt idx="37">
                  <c:v>8.4000000000000092</c:v>
                </c:pt>
                <c:pt idx="38">
                  <c:v>8.6000000000000103</c:v>
                </c:pt>
                <c:pt idx="39">
                  <c:v>8.8000000000000096</c:v>
                </c:pt>
                <c:pt idx="40">
                  <c:v>9.0000000000000107</c:v>
                </c:pt>
              </c:numCache>
            </c:numRef>
          </c:xVal>
          <c:yVal>
            <c:numRef>
              <c:f>Bessel関数!$E$27:$E$67</c:f>
              <c:numCache>
                <c:formatCode>General</c:formatCode>
                <c:ptCount val="41"/>
                <c:pt idx="0">
                  <c:v>1.00000000283141</c:v>
                </c:pt>
                <c:pt idx="1">
                  <c:v>0.93846980742354058</c:v>
                </c:pt>
                <c:pt idx="2">
                  <c:v>0.76519768375485919</c:v>
                </c:pt>
                <c:pt idx="3">
                  <c:v>0.51182767124993889</c:v>
                </c:pt>
                <c:pt idx="4">
                  <c:v>0.4719991338290036</c:v>
                </c:pt>
                <c:pt idx="5">
                  <c:v>0.11036226952142474</c:v>
                </c:pt>
                <c:pt idx="6">
                  <c:v>5.5539786578263826E-2</c:v>
                </c:pt>
                <c:pt idx="7">
                  <c:v>2.5076847565051246E-3</c:v>
                </c:pt>
                <c:pt idx="8">
                  <c:v>-9.6804954640739044E-2</c:v>
                </c:pt>
                <c:pt idx="9">
                  <c:v>-0.18503603524191375</c:v>
                </c:pt>
                <c:pt idx="10">
                  <c:v>-0.26005195771993089</c:v>
                </c:pt>
                <c:pt idx="11">
                  <c:v>-0.32018817234658187</c:v>
                </c:pt>
                <c:pt idx="12">
                  <c:v>-0.364295598285789</c:v>
                </c:pt>
                <c:pt idx="13">
                  <c:v>-0.39176898347032046</c:v>
                </c:pt>
                <c:pt idx="14">
                  <c:v>-0.40255640831313666</c:v>
                </c:pt>
                <c:pt idx="15">
                  <c:v>-0.39714980717385412</c:v>
                </c:pt>
                <c:pt idx="16">
                  <c:v>-0.37655705204357698</c:v>
                </c:pt>
                <c:pt idx="17">
                  <c:v>-0.34225678911561325</c:v>
                </c:pt>
                <c:pt idx="18">
                  <c:v>-0.29613781757856189</c:v>
                </c:pt>
                <c:pt idx="19">
                  <c:v>-0.24042532977325601</c:v>
                </c:pt>
                <c:pt idx="20">
                  <c:v>-0.17759677411234329</c:v>
                </c:pt>
                <c:pt idx="21">
                  <c:v>-0.1102904415027928</c:v>
                </c:pt>
                <c:pt idx="22">
                  <c:v>-4.1210100923564461E-2</c:v>
                </c:pt>
                <c:pt idx="23">
                  <c:v>2.6970886977072957E-2</c:v>
                </c:pt>
                <c:pt idx="24">
                  <c:v>9.1702570685489246E-2</c:v>
                </c:pt>
                <c:pt idx="25">
                  <c:v>0.15064525949185048</c:v>
                </c:pt>
                <c:pt idx="26">
                  <c:v>0.20174722310362914</c:v>
                </c:pt>
                <c:pt idx="27">
                  <c:v>0.24331060308073427</c:v>
                </c:pt>
                <c:pt idx="28">
                  <c:v>0.27404335873378782</c:v>
                </c:pt>
                <c:pt idx="29">
                  <c:v>0.29309560330974177</c:v>
                </c:pt>
                <c:pt idx="30">
                  <c:v>0.30007927361411041</c:v>
                </c:pt>
                <c:pt idx="31">
                  <c:v>0.29507069537664665</c:v>
                </c:pt>
                <c:pt idx="32">
                  <c:v>0.27859623408874196</c:v>
                </c:pt>
                <c:pt idx="33">
                  <c:v>0.25160183274199888</c:v>
                </c:pt>
                <c:pt idx="34">
                  <c:v>0.21540781037529583</c:v>
                </c:pt>
                <c:pt idx="35">
                  <c:v>0.17165080731769355</c:v>
                </c:pt>
                <c:pt idx="36">
                  <c:v>0.12221530193661684</c:v>
                </c:pt>
                <c:pt idx="37">
                  <c:v>6.9157261806010575E-2</c:v>
                </c:pt>
                <c:pt idx="38">
                  <c:v>1.4622991430185108E-2</c:v>
                </c:pt>
                <c:pt idx="39">
                  <c:v>-3.9233803026628898E-2</c:v>
                </c:pt>
                <c:pt idx="40">
                  <c:v>-9.0333611042369769E-2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4877968"/>
        <c:axId val="344878360"/>
      </c:scatterChart>
      <c:valAx>
        <c:axId val="344877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4878360"/>
        <c:crosses val="autoZero"/>
        <c:crossBetween val="midCat"/>
      </c:valAx>
      <c:valAx>
        <c:axId val="344878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4877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</xdr:colOff>
          <xdr:row>6</xdr:row>
          <xdr:rowOff>133350</xdr:rowOff>
        </xdr:from>
        <xdr:to>
          <xdr:col>3</xdr:col>
          <xdr:colOff>504825</xdr:colOff>
          <xdr:row>8</xdr:row>
          <xdr:rowOff>85725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Runge-Kutta</a:t>
              </a:r>
            </a:p>
          </xdr:txBody>
        </xdr:sp>
        <xdr:clientData fPrintsWithSheet="0"/>
      </xdr:twoCellAnchor>
    </mc:Choice>
    <mc:Fallback/>
  </mc:AlternateContent>
  <xdr:twoCellAnchor>
    <xdr:from>
      <xdr:col>5</xdr:col>
      <xdr:colOff>390525</xdr:colOff>
      <xdr:row>10</xdr:row>
      <xdr:rowOff>9526</xdr:rowOff>
    </xdr:from>
    <xdr:to>
      <xdr:col>11</xdr:col>
      <xdr:colOff>0</xdr:colOff>
      <xdr:row>27</xdr:row>
      <xdr:rowOff>28576</xdr:rowOff>
    </xdr:to>
    <xdr:graphicFrame macro="">
      <xdr:nvGraphicFramePr>
        <xdr:cNvPr id="1044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666750</xdr:colOff>
          <xdr:row>4</xdr:row>
          <xdr:rowOff>85725</xdr:rowOff>
        </xdr:from>
        <xdr:to>
          <xdr:col>14</xdr:col>
          <xdr:colOff>638175</xdr:colOff>
          <xdr:row>7</xdr:row>
          <xdr:rowOff>114300</xdr:rowOff>
        </xdr:to>
        <xdr:sp macro="" textlink="">
          <xdr:nvSpPr>
            <xdr:cNvPr id="1056" name="Object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0.78122</cdr:x>
      <cdr:y>0.09903</cdr:y>
    </cdr:from>
    <cdr:to>
      <cdr:x>0.86686</cdr:x>
      <cdr:y>0.27464</cdr:y>
    </cdr:to>
    <cdr:sp macro="" textlink="">
      <cdr:nvSpPr>
        <cdr:cNvPr id="2" name="円柱 1"/>
        <cdr:cNvSpPr/>
      </cdr:nvSpPr>
      <cdr:spPr>
        <a:xfrm xmlns:a="http://schemas.openxmlformats.org/drawingml/2006/main">
          <a:off x="2641600" y="260350"/>
          <a:ext cx="289588" cy="461640"/>
        </a:xfrm>
        <a:prstGeom xmlns:a="http://schemas.openxmlformats.org/drawingml/2006/main" prst="can">
          <a:avLst/>
        </a:prstGeom>
        <a:gradFill xmlns:a="http://schemas.openxmlformats.org/drawingml/2006/main" flip="none" rotWithShape="1"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2">
                <a:lumMod val="75000"/>
              </a:schemeClr>
            </a:gs>
          </a:gsLst>
          <a:lin ang="10800000" scaled="1"/>
          <a:tileRect/>
        </a:gradFill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0.48263</cdr:x>
      <cdr:y>0.15338</cdr:y>
    </cdr:from>
    <cdr:to>
      <cdr:x>0.65487</cdr:x>
      <cdr:y>0.23881</cdr:y>
    </cdr:to>
    <cdr:sp macro="" textlink="">
      <cdr:nvSpPr>
        <cdr:cNvPr id="3" name="Text Box 307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31950" y="403225"/>
          <a:ext cx="582408" cy="2245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+: 解析解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2</xdr:row>
      <xdr:rowOff>4762</xdr:rowOff>
    </xdr:from>
    <xdr:to>
      <xdr:col>16</xdr:col>
      <xdr:colOff>266700</xdr:colOff>
      <xdr:row>22</xdr:row>
      <xdr:rowOff>100012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403860</xdr:colOff>
      <xdr:row>23</xdr:row>
      <xdr:rowOff>70485</xdr:rowOff>
    </xdr:from>
    <xdr:to>
      <xdr:col>17</xdr:col>
      <xdr:colOff>62865</xdr:colOff>
      <xdr:row>41</xdr:row>
      <xdr:rowOff>70485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10</xdr:col>
      <xdr:colOff>381000</xdr:colOff>
      <xdr:row>7</xdr:row>
      <xdr:rowOff>28575</xdr:rowOff>
    </xdr:from>
    <xdr:ext cx="459165" cy="254557"/>
    <xdr:sp macro="" textlink="">
      <xdr:nvSpPr>
        <xdr:cNvPr id="4" name="テキスト ボックス 3"/>
        <xdr:cNvSpPr txBox="1"/>
      </xdr:nvSpPr>
      <xdr:spPr>
        <a:xfrm>
          <a:off x="5619750" y="942975"/>
          <a:ext cx="459165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I1/I0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12</xdr:col>
      <xdr:colOff>323850</xdr:colOff>
      <xdr:row>15</xdr:row>
      <xdr:rowOff>95250</xdr:rowOff>
    </xdr:from>
    <xdr:ext cx="819583" cy="254557"/>
    <xdr:sp macro="" textlink="">
      <xdr:nvSpPr>
        <xdr:cNvPr id="5" name="テキスト ボックス 4"/>
        <xdr:cNvSpPr txBox="1"/>
      </xdr:nvSpPr>
      <xdr:spPr>
        <a:xfrm>
          <a:off x="6610350" y="2228850"/>
          <a:ext cx="819583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I1(r)/I1(R)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173"/>
  <sheetViews>
    <sheetView tabSelected="1" workbookViewId="0">
      <selection activeCell="I2" sqref="I2"/>
    </sheetView>
  </sheetViews>
  <sheetFormatPr defaultColWidth="12" defaultRowHeight="12"/>
  <cols>
    <col min="1" max="1" width="14.6640625" style="3" customWidth="1"/>
    <col min="2" max="2" width="11.5" style="1" customWidth="1"/>
    <col min="3" max="3" width="14.33203125" style="1" customWidth="1"/>
    <col min="4" max="4" width="3.6640625" style="1" customWidth="1"/>
    <col min="5" max="5" width="1.1640625" style="1" customWidth="1"/>
    <col min="6" max="6" width="8.1640625" style="1" customWidth="1"/>
    <col min="7" max="7" width="9.83203125" style="1" customWidth="1"/>
    <col min="8" max="16384" width="12" style="1"/>
  </cols>
  <sheetData>
    <row r="1" spans="1:16" ht="12.75" thickBot="1">
      <c r="A1" s="3" t="s">
        <v>0</v>
      </c>
      <c r="B1" s="10">
        <v>2</v>
      </c>
      <c r="F1" s="1" t="s">
        <v>1</v>
      </c>
      <c r="J1" s="1" t="s">
        <v>21</v>
      </c>
      <c r="K1" s="1" t="s">
        <v>26</v>
      </c>
    </row>
    <row r="2" spans="1:16">
      <c r="A2" s="3" t="s">
        <v>8</v>
      </c>
      <c r="B2" s="1" t="s">
        <v>17</v>
      </c>
      <c r="C2" s="1" t="s">
        <v>13</v>
      </c>
      <c r="F2" s="12" t="s">
        <v>18</v>
      </c>
      <c r="G2" s="14">
        <v>2.6</v>
      </c>
      <c r="H2" s="1" t="s">
        <v>19</v>
      </c>
      <c r="I2" s="26"/>
      <c r="K2" s="1" t="s">
        <v>22</v>
      </c>
    </row>
    <row r="3" spans="1:16">
      <c r="A3" s="14">
        <v>1.449999999999983E-3</v>
      </c>
      <c r="B3" s="1">
        <v>4.2419374087016848E-2</v>
      </c>
      <c r="C3" s="1">
        <v>2.9635085872609302E-4</v>
      </c>
      <c r="F3" s="12" t="s">
        <v>11</v>
      </c>
      <c r="G3" s="24">
        <v>6.9999999999999997E-7</v>
      </c>
      <c r="H3" s="1" t="s">
        <v>15</v>
      </c>
      <c r="J3" s="1">
        <f>(B12-B13)/A13</f>
        <v>280.83653600941835</v>
      </c>
      <c r="K3" s="30">
        <f>2*3.14*G4*G3*J3</f>
        <v>1.8518361184461049E-6</v>
      </c>
    </row>
    <row r="4" spans="1:16" ht="12.75" thickBot="1">
      <c r="B4" s="16" t="s">
        <v>12</v>
      </c>
      <c r="C4" s="16" t="s">
        <v>14</v>
      </c>
      <c r="D4" s="16"/>
      <c r="E4" s="16"/>
      <c r="F4" s="12" t="s">
        <v>25</v>
      </c>
      <c r="G4" s="14">
        <v>1.5E-3</v>
      </c>
      <c r="H4" s="1" t="s">
        <v>16</v>
      </c>
      <c r="K4" s="18"/>
    </row>
    <row r="5" spans="1:16" ht="12.75" thickBot="1">
      <c r="A5" s="3" t="s">
        <v>2</v>
      </c>
      <c r="B5" s="13">
        <f>-C3/(G4-A3)</f>
        <v>-5.9270171745198397</v>
      </c>
      <c r="C5" s="15">
        <f>-(G4-A3)*(G2*B3)/G3</f>
        <v>-7.8778837590201007</v>
      </c>
      <c r="D5" s="8"/>
      <c r="E5" s="9"/>
      <c r="F5" s="12"/>
      <c r="G5" s="24"/>
      <c r="K5" s="1" t="s">
        <v>28</v>
      </c>
    </row>
    <row r="6" spans="1:16" ht="12.75" thickBot="1">
      <c r="F6" s="12"/>
      <c r="G6" s="24"/>
      <c r="K6" s="30">
        <f>3.14*G4^2*G2*B12</f>
        <v>3.4901100000000001E-6</v>
      </c>
      <c r="N6"/>
    </row>
    <row r="7" spans="1:16">
      <c r="A7" s="3" t="s">
        <v>5</v>
      </c>
      <c r="B7" s="5">
        <v>0</v>
      </c>
      <c r="F7" s="12"/>
      <c r="K7" s="18"/>
    </row>
    <row r="8" spans="1:16">
      <c r="A8" s="4" t="s">
        <v>6</v>
      </c>
      <c r="B8" s="6">
        <v>1.4499999999999999E-3</v>
      </c>
      <c r="F8" s="12"/>
      <c r="G8" s="18"/>
      <c r="K8" s="18" t="s">
        <v>27</v>
      </c>
      <c r="M8" s="1" t="s">
        <v>48</v>
      </c>
    </row>
    <row r="9" spans="1:16" ht="12.75" thickBot="1">
      <c r="A9" s="3" t="s">
        <v>7</v>
      </c>
      <c r="B9" s="7">
        <v>5.0000000000000002E-5</v>
      </c>
      <c r="F9" s="12"/>
      <c r="K9" s="14">
        <f>K3/K6</f>
        <v>0.53059534468716019</v>
      </c>
      <c r="M9" s="1" t="s">
        <v>45</v>
      </c>
      <c r="N9" s="1">
        <f>SQRT(G2/G3)</f>
        <v>1927.2482233188632</v>
      </c>
    </row>
    <row r="10" spans="1:16">
      <c r="A10" s="3" t="s">
        <v>3</v>
      </c>
      <c r="F10" s="12"/>
    </row>
    <row r="11" spans="1:16" ht="12.75" thickBot="1">
      <c r="A11" s="3" t="s">
        <v>9</v>
      </c>
      <c r="B11" s="20" t="s">
        <v>10</v>
      </c>
      <c r="C11" s="20" t="s">
        <v>13</v>
      </c>
      <c r="D11" s="20"/>
      <c r="E11" s="20"/>
      <c r="F11" s="12"/>
      <c r="K11" s="1" t="s">
        <v>29</v>
      </c>
      <c r="M11" s="1" t="s">
        <v>43</v>
      </c>
      <c r="N11" s="1" t="s">
        <v>44</v>
      </c>
      <c r="O11" s="1" t="s">
        <v>46</v>
      </c>
      <c r="P11" s="1" t="s">
        <v>47</v>
      </c>
    </row>
    <row r="12" spans="1:16" ht="12.75" thickBot="1">
      <c r="A12" s="28">
        <v>0</v>
      </c>
      <c r="B12" s="31">
        <v>0.19</v>
      </c>
      <c r="C12" s="35">
        <v>0.43980000000000002</v>
      </c>
      <c r="D12" s="23"/>
      <c r="E12" s="17"/>
      <c r="F12" s="12" t="s">
        <v>4</v>
      </c>
      <c r="G12" s="28"/>
      <c r="H12" s="29"/>
      <c r="I12" s="30"/>
      <c r="K12" s="24">
        <f>(G4/2)*(G2/G3)^0.5</f>
        <v>1.4454361674891474</v>
      </c>
      <c r="M12" s="34">
        <f>$G$4-A12</f>
        <v>1.5E-3</v>
      </c>
      <c r="N12" s="29">
        <f t="shared" ref="N12:N20" si="0">BESSELI(M12*$N$9,0)/BESSELI($G$4*$N$9,0)</f>
        <v>1</v>
      </c>
      <c r="O12" s="29">
        <f t="shared" ref="O12:O20" si="1">N12*$B$12</f>
        <v>0.19</v>
      </c>
      <c r="P12" s="28">
        <f t="shared" ref="P12:P20" si="2">$M$12-M12</f>
        <v>0</v>
      </c>
    </row>
    <row r="13" spans="1:16">
      <c r="A13" s="28">
        <v>5.0000000000000002E-5</v>
      </c>
      <c r="B13" s="29">
        <v>0.17595817319952908</v>
      </c>
      <c r="C13" s="28">
        <v>0.38978985739407623</v>
      </c>
      <c r="D13" s="22"/>
      <c r="E13" s="18"/>
      <c r="F13" s="21"/>
      <c r="G13" s="28"/>
      <c r="I13" s="30"/>
      <c r="M13" s="34">
        <f>$G$4-A16</f>
        <v>1.2999999999999997E-3</v>
      </c>
      <c r="N13" s="29">
        <f t="shared" si="0"/>
        <v>0.73905753664735141</v>
      </c>
      <c r="O13" s="29">
        <f t="shared" si="1"/>
        <v>0.14042093196299676</v>
      </c>
      <c r="P13" s="28">
        <f t="shared" si="2"/>
        <v>2.0000000000000031E-4</v>
      </c>
    </row>
    <row r="14" spans="1:16">
      <c r="A14" s="28">
        <v>1.000000000000001E-4</v>
      </c>
      <c r="B14" s="29">
        <v>0.16308439985590809</v>
      </c>
      <c r="C14" s="28">
        <v>0.34502708690925282</v>
      </c>
      <c r="D14" s="22"/>
      <c r="E14" s="18"/>
      <c r="F14" s="21"/>
      <c r="G14" s="28"/>
      <c r="I14" s="30"/>
      <c r="M14" s="34">
        <f>$G$4-A20</f>
        <v>1.0999999999999992E-3</v>
      </c>
      <c r="N14" s="29">
        <f t="shared" si="0"/>
        <v>0.55514997816937417</v>
      </c>
      <c r="O14" s="29">
        <f t="shared" si="1"/>
        <v>0.1054784958521811</v>
      </c>
      <c r="P14" s="28">
        <f t="shared" si="2"/>
        <v>4.0000000000000083E-4</v>
      </c>
    </row>
    <row r="15" spans="1:16">
      <c r="A15" s="28">
        <v>1.5000000000000023E-4</v>
      </c>
      <c r="B15" s="29">
        <v>0.15128273114102575</v>
      </c>
      <c r="C15" s="28">
        <v>0.30497715650435298</v>
      </c>
      <c r="D15" s="22"/>
      <c r="E15" s="18"/>
      <c r="F15" s="21"/>
      <c r="G15" s="28"/>
      <c r="I15" s="30"/>
      <c r="M15" s="34">
        <f>$G$4-A24</f>
        <v>8.9999999999999867E-4</v>
      </c>
      <c r="N15" s="29">
        <f t="shared" si="0"/>
        <v>0.42639897878939997</v>
      </c>
      <c r="O15" s="29">
        <f t="shared" si="1"/>
        <v>8.1015805969985991E-2</v>
      </c>
      <c r="P15" s="28">
        <f t="shared" si="2"/>
        <v>6.0000000000000136E-4</v>
      </c>
    </row>
    <row r="16" spans="1:16">
      <c r="A16" s="28">
        <v>2.0000000000000036E-4</v>
      </c>
      <c r="B16" s="29">
        <v>0.14046549521446283</v>
      </c>
      <c r="C16" s="28">
        <v>0.26915918193618632</v>
      </c>
      <c r="D16" s="22"/>
      <c r="E16" s="18"/>
      <c r="F16" s="21"/>
      <c r="G16" s="28"/>
      <c r="I16" s="30"/>
      <c r="M16" s="34">
        <f>$G$4-A28</f>
        <v>6.9999999999999815E-4</v>
      </c>
      <c r="N16" s="29">
        <f t="shared" si="0"/>
        <v>0.3376911009780883</v>
      </c>
      <c r="O16" s="29">
        <f t="shared" si="1"/>
        <v>6.4161309185836776E-2</v>
      </c>
      <c r="P16" s="28">
        <f t="shared" si="2"/>
        <v>8.0000000000000188E-4</v>
      </c>
    </row>
    <row r="17" spans="1:16">
      <c r="A17" s="28">
        <v>2.5000000000000049E-4</v>
      </c>
      <c r="B17" s="29">
        <v>0.13055259710228562</v>
      </c>
      <c r="C17" s="28">
        <v>0.23714065449008045</v>
      </c>
      <c r="D17" s="22"/>
      <c r="E17" s="18"/>
      <c r="F17" s="21"/>
      <c r="G17" s="28"/>
      <c r="I17" s="30"/>
      <c r="M17" s="34">
        <f>$G$4-A32</f>
        <v>4.9999999999999871E-4</v>
      </c>
      <c r="N17" s="29">
        <f t="shared" si="0"/>
        <v>0.27874569921506581</v>
      </c>
      <c r="O17" s="29">
        <f t="shared" si="1"/>
        <v>5.2961682850862501E-2</v>
      </c>
      <c r="P17" s="28">
        <f t="shared" si="2"/>
        <v>1.0000000000000013E-3</v>
      </c>
    </row>
    <row r="18" spans="1:16">
      <c r="A18" s="28">
        <v>3.0000000000000062E-4</v>
      </c>
      <c r="B18" s="29">
        <v>0.12147088010300361</v>
      </c>
      <c r="C18" s="28">
        <v>0.2085326875578454</v>
      </c>
      <c r="D18" s="22"/>
      <c r="E18" s="18"/>
      <c r="F18" s="21"/>
      <c r="G18" s="28"/>
      <c r="I18" s="30"/>
      <c r="K18" s="18"/>
      <c r="M18" s="34">
        <f>$G$4-A36</f>
        <v>3.0000000000000686E-4</v>
      </c>
      <c r="N18" s="29">
        <f t="shared" si="0"/>
        <v>0.24280889485441223</v>
      </c>
      <c r="O18" s="29">
        <f t="shared" si="1"/>
        <v>4.6133690022338324E-2</v>
      </c>
      <c r="P18" s="28">
        <f t="shared" si="2"/>
        <v>1.1999999999999932E-3</v>
      </c>
    </row>
    <row r="19" spans="1:16">
      <c r="A19" s="28">
        <v>3.5000000000000076E-4</v>
      </c>
      <c r="B19" s="29">
        <v>0.11315354343470775</v>
      </c>
      <c r="C19" s="28">
        <v>0.18298573206591226</v>
      </c>
      <c r="D19" s="22"/>
      <c r="E19" s="18"/>
      <c r="F19" s="2"/>
      <c r="G19" s="28"/>
      <c r="I19" s="30"/>
      <c r="K19" s="18"/>
      <c r="M19" s="34">
        <f>$G$4-A40</f>
        <v>1.0000000000001501E-4</v>
      </c>
      <c r="N19" s="29">
        <f t="shared" si="0"/>
        <v>0.22580039461805942</v>
      </c>
      <c r="O19" s="29">
        <f t="shared" si="1"/>
        <v>4.2902074977431294E-2</v>
      </c>
      <c r="P19" s="28">
        <f t="shared" si="2"/>
        <v>1.399999999999985E-3</v>
      </c>
    </row>
    <row r="20" spans="1:16">
      <c r="A20" s="28">
        <v>4.0000000000000089E-4</v>
      </c>
      <c r="B20" s="29">
        <v>0.10553961130482022</v>
      </c>
      <c r="C20" s="28">
        <v>0.16018571562536468</v>
      </c>
      <c r="D20" s="22"/>
      <c r="E20" s="18"/>
      <c r="F20" s="2"/>
      <c r="G20" s="28"/>
      <c r="I20" s="30"/>
      <c r="K20" s="18"/>
      <c r="M20" s="34">
        <v>0</v>
      </c>
      <c r="N20" s="29">
        <f t="shared" si="0"/>
        <v>0.22371818517808717</v>
      </c>
      <c r="O20" s="29">
        <f t="shared" si="1"/>
        <v>4.2506455183836563E-2</v>
      </c>
      <c r="P20" s="28">
        <f t="shared" si="2"/>
        <v>1.5E-3</v>
      </c>
    </row>
    <row r="21" spans="1:16">
      <c r="A21" s="28">
        <v>4.5000000000000102E-4</v>
      </c>
      <c r="B21" s="29">
        <v>9.8573449009728462E-2</v>
      </c>
      <c r="C21" s="28">
        <v>0.1398505646814453</v>
      </c>
      <c r="D21" s="22"/>
      <c r="E21" s="18"/>
      <c r="F21" s="2"/>
      <c r="G21" s="28"/>
      <c r="I21" s="30"/>
      <c r="K21" s="18"/>
    </row>
    <row r="22" spans="1:16">
      <c r="A22" s="28">
        <v>5.0000000000000109E-4</v>
      </c>
      <c r="B22" s="29">
        <v>9.2204322059063176E-2</v>
      </c>
      <c r="C22" s="28">
        <v>0.12172707292767823</v>
      </c>
      <c r="D22" s="22"/>
      <c r="E22" s="18"/>
      <c r="F22" s="2"/>
      <c r="G22" s="28"/>
      <c r="I22" s="30"/>
      <c r="K22" s="18"/>
    </row>
    <row r="23" spans="1:16">
      <c r="A23" s="28">
        <v>5.5000000000000123E-4</v>
      </c>
      <c r="B23" s="29">
        <v>8.6385994671208471E-2</v>
      </c>
      <c r="C23" s="28">
        <v>0.1055880828595626</v>
      </c>
      <c r="D23" s="22"/>
      <c r="E23" s="18"/>
      <c r="F23" s="2"/>
      <c r="G23" s="28"/>
      <c r="I23" s="30"/>
      <c r="K23" s="18"/>
    </row>
    <row r="24" spans="1:16">
      <c r="A24" s="28">
        <v>6.0000000000000136E-4</v>
      </c>
      <c r="B24" s="29">
        <v>8.1076364304856902E-2</v>
      </c>
      <c r="C24" s="28">
        <v>9.1229950611598831E-2</v>
      </c>
      <c r="D24" s="22"/>
      <c r="E24" s="18"/>
      <c r="F24" s="2"/>
      <c r="G24" s="28"/>
      <c r="I24" s="30"/>
      <c r="K24" s="18"/>
    </row>
    <row r="25" spans="1:16">
      <c r="A25" s="28">
        <v>6.5000000000000149E-4</v>
      </c>
      <c r="B25" s="29">
        <v>7.6237129177279511E-2</v>
      </c>
      <c r="C25" s="28">
        <v>7.8470267182467301E-2</v>
      </c>
      <c r="D25" s="22"/>
      <c r="E25" s="18"/>
      <c r="F25" s="2"/>
      <c r="G25" s="28"/>
      <c r="I25" s="30"/>
      <c r="K25" s="18"/>
    </row>
    <row r="26" spans="1:16">
      <c r="A26" s="28">
        <v>7.0000000000000162E-4</v>
      </c>
      <c r="B26" s="29">
        <v>7.1833485973529287E-2</v>
      </c>
      <c r="C26" s="28">
        <v>6.7145811836593308E-2</v>
      </c>
      <c r="D26" s="22"/>
      <c r="E26" s="18"/>
      <c r="F26" s="2"/>
      <c r="G26" s="28"/>
      <c r="I26" s="30"/>
      <c r="K26" s="18"/>
    </row>
    <row r="27" spans="1:16">
      <c r="A27" s="28">
        <v>7.5000000000000175E-4</v>
      </c>
      <c r="B27" s="29">
        <v>6.7833855170288962E-2</v>
      </c>
      <c r="C27" s="28">
        <v>5.7110715903335191E-2</v>
      </c>
      <c r="D27" s="22"/>
      <c r="E27" s="18"/>
      <c r="F27" s="2"/>
      <c r="G27" s="28"/>
      <c r="I27" s="30"/>
      <c r="K27" s="18"/>
    </row>
    <row r="28" spans="1:16">
      <c r="A28" s="28">
        <v>8.0000000000000188E-4</v>
      </c>
      <c r="B28" s="29">
        <v>6.4209631578749329E-2</v>
      </c>
      <c r="C28" s="28">
        <v>4.8234817402212284E-2</v>
      </c>
      <c r="D28" s="22"/>
      <c r="E28" s="18"/>
      <c r="F28" s="2"/>
      <c r="G28" s="28"/>
      <c r="I28" s="30"/>
      <c r="K28" s="18"/>
    </row>
    <row r="29" spans="1:16">
      <c r="A29" s="28">
        <v>8.5000000000000201E-4</v>
      </c>
      <c r="B29" s="29">
        <v>6.0934957842742971E-2</v>
      </c>
      <c r="C29" s="28">
        <v>4.040218892608146E-2</v>
      </c>
      <c r="D29" s="22"/>
      <c r="E29" s="18"/>
      <c r="F29" s="2"/>
      <c r="G29" s="28"/>
      <c r="I29" s="30"/>
      <c r="K29" s="18"/>
    </row>
    <row r="30" spans="1:16">
      <c r="A30" s="28">
        <v>9.0000000000000214E-4</v>
      </c>
      <c r="B30" s="29">
        <v>5.7986518691592728E-2</v>
      </c>
      <c r="C30" s="28">
        <v>3.3509823033757359E-2</v>
      </c>
      <c r="D30" s="22"/>
      <c r="E30" s="18"/>
      <c r="F30" s="2"/>
      <c r="G30" s="28"/>
      <c r="I30" s="30"/>
      <c r="K30" s="18"/>
    </row>
    <row r="31" spans="1:16">
      <c r="A31" s="28">
        <v>9.5000000000000227E-4</v>
      </c>
      <c r="B31" s="29">
        <v>5.5343353703105704E-2</v>
      </c>
      <c r="C31" s="28">
        <v>2.746646105668013E-2</v>
      </c>
      <c r="D31" s="22"/>
      <c r="E31" s="18"/>
      <c r="F31" s="2"/>
      <c r="G31" s="28"/>
      <c r="I31" s="30"/>
      <c r="K31" s="18"/>
    </row>
    <row r="32" spans="1:16">
      <c r="A32" s="28">
        <v>1.0000000000000013E-3</v>
      </c>
      <c r="B32" s="29">
        <v>5.298668610360676E-2</v>
      </c>
      <c r="C32" s="28">
        <v>2.2191552725724491E-2</v>
      </c>
      <c r="D32" s="22"/>
      <c r="E32" s="18"/>
      <c r="F32" s="2"/>
      <c r="G32" s="28"/>
      <c r="I32" s="30"/>
      <c r="K32" s="18"/>
    </row>
    <row r="33" spans="1:12">
      <c r="A33" s="28">
        <v>1.0499999999999993E-3</v>
      </c>
      <c r="B33" s="29">
        <v>5.0899764558323998E-2</v>
      </c>
      <c r="C33" s="28">
        <v>1.7614335385790717E-2</v>
      </c>
      <c r="D33" s="22"/>
      <c r="E33" s="18"/>
      <c r="F33" s="2"/>
      <c r="G33" s="28"/>
      <c r="I33" s="30"/>
      <c r="K33" s="18"/>
    </row>
    <row r="34" spans="1:12">
      <c r="A34" s="28">
        <v>1.0999999999999972E-3</v>
      </c>
      <c r="B34" s="29">
        <v>4.9067713634684429E-2</v>
      </c>
      <c r="C34" s="28">
        <v>1.3673022794453397E-2</v>
      </c>
      <c r="D34" s="22"/>
      <c r="E34" s="11"/>
      <c r="G34" s="28"/>
      <c r="I34" s="30"/>
      <c r="K34" s="18"/>
    </row>
    <row r="35" spans="1:12">
      <c r="A35" s="28">
        <v>1.1499999999999952E-3</v>
      </c>
      <c r="B35" s="29">
        <v>4.7477385826146849E-2</v>
      </c>
      <c r="C35" s="28">
        <v>1.0314094595637379E-2</v>
      </c>
      <c r="D35" s="22"/>
      <c r="E35" s="11"/>
      <c r="G35" s="28"/>
      <c r="I35" s="30"/>
      <c r="K35" s="18"/>
    </row>
    <row r="36" spans="1:12">
      <c r="A36" s="28">
        <v>1.1999999999999932E-3</v>
      </c>
      <c r="B36" s="29">
        <v>4.6117201590099972E-2</v>
      </c>
      <c r="C36" s="28">
        <v>7.4916785026717461E-3</v>
      </c>
      <c r="D36" s="22"/>
      <c r="E36" s="11"/>
      <c r="G36" s="28"/>
      <c r="I36" s="30"/>
      <c r="K36" s="18"/>
    </row>
    <row r="37" spans="1:12">
      <c r="A37" s="28">
        <v>1.2499999999999911E-3</v>
      </c>
      <c r="B37" s="29">
        <v>4.4976947758213044E-2</v>
      </c>
      <c r="C37" s="28">
        <v>5.1670179617547768E-3</v>
      </c>
      <c r="D37" s="22"/>
      <c r="E37" s="11"/>
      <c r="G37" s="28"/>
      <c r="I37" s="30"/>
      <c r="K37" s="18"/>
    </row>
    <row r="38" spans="1:12">
      <c r="A38" s="28">
        <v>1.2999999999999891E-3</v>
      </c>
      <c r="B38" s="29">
        <v>4.4047459212161674E-2</v>
      </c>
      <c r="C38" s="28">
        <v>3.3080184401863342E-3</v>
      </c>
      <c r="D38" s="22"/>
      <c r="E38" s="11"/>
      <c r="G38" s="28"/>
      <c r="I38" s="30"/>
      <c r="K38" s="18"/>
    </row>
    <row r="39" spans="1:12">
      <c r="A39" s="28">
        <v>1.3499999999999871E-3</v>
      </c>
      <c r="B39" s="29">
        <v>4.3319955869427107E-2</v>
      </c>
      <c r="C39" s="28">
        <v>1.8888650212994227E-3</v>
      </c>
      <c r="D39" s="22"/>
      <c r="E39" s="11"/>
      <c r="G39" s="28"/>
      <c r="I39" s="30"/>
      <c r="K39" s="18"/>
    </row>
    <row r="40" spans="1:12">
      <c r="A40" s="28">
        <v>1.399999999999985E-3</v>
      </c>
      <c r="B40" s="29">
        <v>4.2784137335722297E-2</v>
      </c>
      <c r="C40" s="28">
        <v>8.8970100067055509E-4</v>
      </c>
      <c r="D40" s="22"/>
      <c r="E40" s="11"/>
      <c r="G40" s="28"/>
      <c r="I40" s="30"/>
      <c r="K40" s="18"/>
    </row>
    <row r="41" spans="1:12">
      <c r="A41" s="28">
        <v>1.449999999999983E-3</v>
      </c>
      <c r="B41" s="29">
        <v>4.241941357911333E-2</v>
      </c>
      <c r="C41" s="28">
        <v>2.9634341046537254E-4</v>
      </c>
      <c r="D41" s="22"/>
      <c r="E41" s="11"/>
      <c r="G41" s="28"/>
      <c r="I41" s="30"/>
    </row>
    <row r="42" spans="1:12">
      <c r="A42" s="27"/>
      <c r="B42" s="2"/>
      <c r="C42" s="25"/>
      <c r="D42" s="22"/>
      <c r="E42" s="11"/>
      <c r="G42" s="18"/>
      <c r="H42" s="18"/>
    </row>
    <row r="43" spans="1:12">
      <c r="A43" s="27"/>
      <c r="B43" s="2"/>
      <c r="C43" s="25"/>
      <c r="D43" s="22"/>
      <c r="E43" s="11"/>
    </row>
    <row r="44" spans="1:12">
      <c r="A44" s="27"/>
      <c r="B44" s="25"/>
      <c r="C44" s="25"/>
      <c r="D44" s="22"/>
      <c r="E44" s="11"/>
      <c r="G44" s="18"/>
    </row>
    <row r="45" spans="1:12">
      <c r="A45" s="27"/>
      <c r="B45" s="25"/>
      <c r="C45" s="25"/>
      <c r="D45" s="22"/>
      <c r="E45" s="11"/>
      <c r="G45" s="18"/>
    </row>
    <row r="46" spans="1:12">
      <c r="B46" s="25"/>
      <c r="C46" s="25"/>
      <c r="D46" s="22"/>
      <c r="E46" s="11"/>
      <c r="G46" s="18"/>
    </row>
    <row r="47" spans="1:12">
      <c r="B47" s="25"/>
      <c r="C47" s="25"/>
      <c r="D47" s="22"/>
      <c r="E47" s="11"/>
      <c r="G47" s="18"/>
      <c r="L47" s="1" t="s">
        <v>24</v>
      </c>
    </row>
    <row r="48" spans="1:12">
      <c r="B48" s="25"/>
      <c r="C48" s="25"/>
      <c r="D48" s="22"/>
      <c r="E48" s="11"/>
      <c r="G48" s="18"/>
      <c r="L48" s="14">
        <f>K3/K6</f>
        <v>0.53059534468716019</v>
      </c>
    </row>
    <row r="49" spans="1:12">
      <c r="B49" s="25"/>
      <c r="C49" s="25"/>
      <c r="D49" s="22"/>
      <c r="E49" s="11"/>
      <c r="G49" s="18"/>
      <c r="L49" s="1" t="s">
        <v>23</v>
      </c>
    </row>
    <row r="50" spans="1:12">
      <c r="B50" s="25"/>
      <c r="C50" s="25"/>
      <c r="D50" s="22"/>
      <c r="E50" s="11"/>
      <c r="G50" s="18"/>
      <c r="L50" s="1">
        <f>I48/K6</f>
        <v>0</v>
      </c>
    </row>
    <row r="51" spans="1:12">
      <c r="B51" s="25"/>
      <c r="C51" s="25"/>
      <c r="D51" s="22"/>
      <c r="E51" s="11"/>
      <c r="G51" s="18"/>
    </row>
    <row r="52" spans="1:12">
      <c r="B52" s="25"/>
      <c r="C52" s="25"/>
      <c r="D52" s="22"/>
      <c r="E52" s="11"/>
      <c r="G52" s="18"/>
      <c r="I52" s="1" t="s">
        <v>20</v>
      </c>
    </row>
    <row r="53" spans="1:12">
      <c r="B53" s="25"/>
      <c r="C53" s="25"/>
      <c r="D53" s="22"/>
      <c r="E53" s="11"/>
      <c r="G53" s="18"/>
      <c r="I53" s="25">
        <f>I46*G2</f>
        <v>0</v>
      </c>
    </row>
    <row r="54" spans="1:12">
      <c r="B54" s="25"/>
      <c r="C54" s="25"/>
      <c r="D54" s="22"/>
      <c r="E54" s="11"/>
      <c r="G54" s="18"/>
    </row>
    <row r="55" spans="1:12">
      <c r="B55" s="25"/>
      <c r="C55" s="25"/>
      <c r="D55" s="22"/>
      <c r="E55" s="11"/>
      <c r="G55" s="18"/>
    </row>
    <row r="56" spans="1:12">
      <c r="B56" s="25"/>
      <c r="C56" s="25"/>
      <c r="D56" s="22"/>
      <c r="E56" s="11"/>
      <c r="G56" s="18"/>
    </row>
    <row r="57" spans="1:12">
      <c r="B57" s="25"/>
      <c r="C57" s="25"/>
      <c r="D57" s="22"/>
      <c r="E57" s="11"/>
      <c r="G57" s="18"/>
    </row>
    <row r="58" spans="1:12">
      <c r="B58" s="19"/>
      <c r="C58" s="19"/>
      <c r="D58" s="22"/>
      <c r="E58" s="11"/>
      <c r="G58" s="18"/>
    </row>
    <row r="59" spans="1:12">
      <c r="B59" s="22"/>
      <c r="C59" s="22"/>
      <c r="D59" s="22"/>
      <c r="E59" s="11"/>
      <c r="G59" s="18"/>
    </row>
    <row r="60" spans="1:12">
      <c r="A60" s="14"/>
      <c r="B60" s="22"/>
      <c r="C60" s="22"/>
      <c r="D60" s="22"/>
      <c r="E60" s="11"/>
    </row>
    <row r="61" spans="1:12">
      <c r="A61" s="14"/>
      <c r="B61" s="22"/>
      <c r="C61" s="22"/>
      <c r="D61" s="22"/>
      <c r="E61" s="11"/>
    </row>
    <row r="62" spans="1:12">
      <c r="A62" s="14"/>
      <c r="B62" s="22"/>
      <c r="C62" s="22"/>
      <c r="D62" s="22"/>
      <c r="E62" s="11"/>
    </row>
    <row r="63" spans="1:12">
      <c r="A63" s="14"/>
      <c r="B63" s="22"/>
      <c r="C63" s="22"/>
      <c r="D63" s="22"/>
    </row>
    <row r="64" spans="1:12">
      <c r="A64" s="14"/>
      <c r="B64" s="22"/>
      <c r="C64" s="22"/>
      <c r="D64" s="22"/>
    </row>
    <row r="65" spans="1:4">
      <c r="A65" s="14"/>
      <c r="B65" s="22"/>
      <c r="C65" s="22"/>
      <c r="D65" s="22"/>
    </row>
    <row r="66" spans="1:4">
      <c r="A66" s="14"/>
      <c r="B66" s="22"/>
      <c r="C66" s="22"/>
      <c r="D66" s="22"/>
    </row>
    <row r="67" spans="1:4">
      <c r="A67" s="14"/>
      <c r="B67" s="22"/>
      <c r="C67" s="22"/>
      <c r="D67" s="22"/>
    </row>
    <row r="68" spans="1:4">
      <c r="A68" s="14"/>
      <c r="B68" s="22"/>
      <c r="C68" s="22"/>
      <c r="D68" s="22"/>
    </row>
    <row r="69" spans="1:4">
      <c r="A69" s="14"/>
      <c r="B69" s="22"/>
      <c r="C69" s="22"/>
      <c r="D69" s="22"/>
    </row>
    <row r="70" spans="1:4">
      <c r="A70" s="14"/>
      <c r="B70" s="22"/>
      <c r="C70" s="22"/>
      <c r="D70" s="22"/>
    </row>
    <row r="71" spans="1:4">
      <c r="A71" s="14"/>
      <c r="B71" s="22"/>
      <c r="C71" s="22"/>
      <c r="D71" s="22"/>
    </row>
    <row r="72" spans="1:4">
      <c r="A72" s="14"/>
      <c r="B72" s="22"/>
      <c r="C72" s="22"/>
      <c r="D72" s="22"/>
    </row>
    <row r="73" spans="1:4">
      <c r="A73" s="14"/>
      <c r="B73" s="22"/>
      <c r="C73" s="22"/>
      <c r="D73" s="22"/>
    </row>
    <row r="74" spans="1:4">
      <c r="A74" s="14"/>
      <c r="B74" s="22"/>
      <c r="C74" s="22"/>
      <c r="D74" s="22"/>
    </row>
    <row r="75" spans="1:4">
      <c r="A75" s="14"/>
      <c r="B75" s="22"/>
      <c r="C75" s="22"/>
      <c r="D75" s="22"/>
    </row>
    <row r="76" spans="1:4">
      <c r="A76" s="14"/>
      <c r="B76" s="22"/>
      <c r="C76" s="22"/>
      <c r="D76" s="22"/>
    </row>
    <row r="77" spans="1:4">
      <c r="A77" s="14"/>
      <c r="B77" s="22"/>
      <c r="C77" s="22"/>
      <c r="D77" s="22"/>
    </row>
    <row r="78" spans="1:4">
      <c r="A78" s="14"/>
      <c r="B78" s="22"/>
      <c r="C78" s="22"/>
      <c r="D78" s="22"/>
    </row>
    <row r="79" spans="1:4">
      <c r="A79" s="14"/>
      <c r="B79" s="22"/>
      <c r="C79" s="22"/>
      <c r="D79" s="22"/>
    </row>
    <row r="80" spans="1:4">
      <c r="A80" s="14"/>
      <c r="B80" s="22"/>
      <c r="C80" s="22"/>
      <c r="D80" s="22"/>
    </row>
    <row r="81" spans="1:4">
      <c r="A81" s="14"/>
      <c r="B81" s="22"/>
      <c r="C81" s="22"/>
      <c r="D81" s="22"/>
    </row>
    <row r="82" spans="1:4">
      <c r="A82" s="14"/>
      <c r="B82" s="22"/>
      <c r="C82" s="22"/>
      <c r="D82" s="22"/>
    </row>
    <row r="83" spans="1:4">
      <c r="A83" s="14"/>
      <c r="B83" s="22"/>
      <c r="C83" s="22"/>
      <c r="D83" s="22"/>
    </row>
    <row r="84" spans="1:4">
      <c r="A84" s="14"/>
      <c r="B84" s="22"/>
      <c r="C84" s="22"/>
      <c r="D84" s="22"/>
    </row>
    <row r="85" spans="1:4">
      <c r="A85" s="14"/>
      <c r="B85" s="22"/>
      <c r="C85" s="22"/>
      <c r="D85" s="22"/>
    </row>
    <row r="86" spans="1:4">
      <c r="A86" s="14"/>
      <c r="B86" s="22"/>
      <c r="C86" s="22"/>
      <c r="D86" s="22"/>
    </row>
    <row r="87" spans="1:4">
      <c r="A87" s="14"/>
      <c r="B87" s="22"/>
      <c r="C87" s="22"/>
      <c r="D87" s="22"/>
    </row>
    <row r="88" spans="1:4">
      <c r="A88" s="14"/>
      <c r="B88" s="22"/>
      <c r="C88" s="22"/>
      <c r="D88" s="22"/>
    </row>
    <row r="89" spans="1:4">
      <c r="A89" s="14"/>
      <c r="B89" s="22"/>
      <c r="C89" s="22"/>
      <c r="D89" s="22"/>
    </row>
    <row r="90" spans="1:4">
      <c r="A90" s="14"/>
      <c r="B90" s="22"/>
      <c r="C90" s="22"/>
      <c r="D90" s="22"/>
    </row>
    <row r="91" spans="1:4">
      <c r="A91" s="14"/>
      <c r="B91" s="22"/>
      <c r="C91" s="22"/>
      <c r="D91" s="22"/>
    </row>
    <row r="92" spans="1:4">
      <c r="A92" s="14"/>
      <c r="B92" s="22"/>
      <c r="C92" s="22"/>
      <c r="D92" s="22"/>
    </row>
    <row r="93" spans="1:4">
      <c r="A93" s="14"/>
      <c r="B93" s="22"/>
      <c r="C93" s="22"/>
      <c r="D93" s="22"/>
    </row>
    <row r="94" spans="1:4">
      <c r="A94" s="14"/>
      <c r="B94" s="22"/>
      <c r="C94" s="22"/>
      <c r="D94" s="22"/>
    </row>
    <row r="95" spans="1:4">
      <c r="A95" s="14"/>
      <c r="B95" s="22"/>
      <c r="C95" s="22"/>
      <c r="D95" s="22"/>
    </row>
    <row r="96" spans="1:4">
      <c r="A96" s="14"/>
      <c r="B96" s="22"/>
      <c r="C96" s="22"/>
      <c r="D96" s="22"/>
    </row>
    <row r="97" spans="1:4">
      <c r="A97" s="14"/>
      <c r="B97" s="22"/>
      <c r="C97" s="22"/>
      <c r="D97" s="22"/>
    </row>
    <row r="98" spans="1:4">
      <c r="A98" s="14"/>
      <c r="B98" s="22"/>
      <c r="C98" s="22"/>
      <c r="D98" s="22"/>
    </row>
    <row r="99" spans="1:4">
      <c r="A99" s="14"/>
      <c r="B99" s="22"/>
      <c r="C99" s="22"/>
      <c r="D99" s="22"/>
    </row>
    <row r="100" spans="1:4">
      <c r="A100" s="14"/>
      <c r="B100" s="22"/>
      <c r="C100" s="22"/>
      <c r="D100" s="22"/>
    </row>
    <row r="101" spans="1:4">
      <c r="A101" s="14"/>
      <c r="B101" s="22"/>
      <c r="C101" s="22"/>
      <c r="D101" s="22"/>
    </row>
    <row r="102" spans="1:4">
      <c r="A102" s="14"/>
      <c r="B102" s="22"/>
      <c r="C102" s="22"/>
      <c r="D102" s="22"/>
    </row>
    <row r="103" spans="1:4">
      <c r="A103" s="14"/>
      <c r="B103" s="22"/>
      <c r="C103" s="22"/>
      <c r="D103" s="22"/>
    </row>
    <row r="104" spans="1:4">
      <c r="B104" s="19"/>
      <c r="C104" s="19"/>
      <c r="D104" s="19"/>
    </row>
    <row r="105" spans="1:4">
      <c r="B105" s="19"/>
      <c r="C105" s="19"/>
      <c r="D105" s="19"/>
    </row>
    <row r="106" spans="1:4">
      <c r="B106" s="19"/>
      <c r="C106" s="19"/>
      <c r="D106" s="19"/>
    </row>
    <row r="107" spans="1:4">
      <c r="B107" s="19"/>
      <c r="C107" s="19"/>
      <c r="D107" s="19"/>
    </row>
    <row r="108" spans="1:4">
      <c r="B108" s="19"/>
      <c r="C108" s="19"/>
      <c r="D108" s="19"/>
    </row>
    <row r="109" spans="1:4">
      <c r="B109" s="19"/>
      <c r="C109" s="19"/>
      <c r="D109" s="19"/>
    </row>
    <row r="110" spans="1:4">
      <c r="B110" s="19"/>
      <c r="C110" s="19"/>
      <c r="D110" s="19"/>
    </row>
    <row r="111" spans="1:4">
      <c r="B111" s="19"/>
      <c r="C111" s="19"/>
      <c r="D111" s="19"/>
    </row>
    <row r="112" spans="1:4">
      <c r="B112" s="19"/>
      <c r="C112" s="19"/>
      <c r="D112" s="19"/>
    </row>
    <row r="113" spans="2:4">
      <c r="B113" s="19"/>
      <c r="C113" s="19"/>
      <c r="D113" s="19"/>
    </row>
    <row r="114" spans="2:4">
      <c r="B114" s="19"/>
      <c r="C114" s="19"/>
      <c r="D114" s="19"/>
    </row>
    <row r="115" spans="2:4">
      <c r="B115" s="19"/>
      <c r="C115" s="19"/>
      <c r="D115" s="19"/>
    </row>
    <row r="116" spans="2:4">
      <c r="B116" s="19"/>
      <c r="C116" s="19"/>
      <c r="D116" s="19"/>
    </row>
    <row r="117" spans="2:4">
      <c r="B117" s="19"/>
      <c r="C117" s="19"/>
      <c r="D117" s="19"/>
    </row>
    <row r="118" spans="2:4">
      <c r="B118" s="19"/>
      <c r="C118" s="19"/>
      <c r="D118" s="19"/>
    </row>
    <row r="119" spans="2:4">
      <c r="B119" s="19"/>
      <c r="C119" s="19"/>
      <c r="D119" s="19"/>
    </row>
    <row r="120" spans="2:4">
      <c r="B120" s="19"/>
      <c r="C120" s="19"/>
      <c r="D120" s="19"/>
    </row>
    <row r="121" spans="2:4">
      <c r="B121" s="19"/>
      <c r="C121" s="19"/>
      <c r="D121" s="19"/>
    </row>
    <row r="122" spans="2:4">
      <c r="B122" s="19"/>
      <c r="C122" s="19"/>
      <c r="D122" s="19"/>
    </row>
    <row r="123" spans="2:4">
      <c r="B123" s="19"/>
      <c r="C123" s="19"/>
      <c r="D123" s="19"/>
    </row>
    <row r="124" spans="2:4">
      <c r="B124" s="19"/>
      <c r="C124" s="19"/>
      <c r="D124" s="19"/>
    </row>
    <row r="125" spans="2:4">
      <c r="B125" s="19"/>
      <c r="C125" s="19"/>
      <c r="D125" s="19"/>
    </row>
    <row r="126" spans="2:4">
      <c r="B126" s="19"/>
      <c r="C126" s="19"/>
      <c r="D126" s="19"/>
    </row>
    <row r="127" spans="2:4">
      <c r="B127" s="19"/>
      <c r="C127" s="19"/>
      <c r="D127" s="19"/>
    </row>
    <row r="128" spans="2:4">
      <c r="B128" s="19"/>
      <c r="C128" s="19"/>
      <c r="D128" s="19"/>
    </row>
    <row r="129" spans="2:4">
      <c r="B129" s="19"/>
      <c r="C129" s="19"/>
      <c r="D129" s="19"/>
    </row>
    <row r="130" spans="2:4">
      <c r="B130" s="19"/>
      <c r="C130" s="19"/>
      <c r="D130" s="19"/>
    </row>
    <row r="131" spans="2:4">
      <c r="B131" s="19"/>
      <c r="C131" s="19"/>
      <c r="D131" s="19"/>
    </row>
    <row r="132" spans="2:4">
      <c r="B132" s="19"/>
      <c r="C132" s="19"/>
      <c r="D132" s="19"/>
    </row>
    <row r="133" spans="2:4">
      <c r="B133" s="19"/>
      <c r="C133" s="19"/>
      <c r="D133" s="19"/>
    </row>
    <row r="134" spans="2:4">
      <c r="B134" s="19"/>
      <c r="C134" s="19"/>
      <c r="D134" s="19"/>
    </row>
    <row r="135" spans="2:4">
      <c r="B135" s="19"/>
      <c r="C135" s="19"/>
      <c r="D135" s="19"/>
    </row>
    <row r="136" spans="2:4">
      <c r="B136" s="19"/>
      <c r="C136" s="19"/>
      <c r="D136" s="19"/>
    </row>
    <row r="137" spans="2:4">
      <c r="B137" s="19"/>
      <c r="C137" s="19"/>
      <c r="D137" s="19"/>
    </row>
    <row r="138" spans="2:4">
      <c r="B138" s="19"/>
      <c r="C138" s="19"/>
      <c r="D138" s="19"/>
    </row>
    <row r="139" spans="2:4">
      <c r="B139" s="19"/>
      <c r="C139" s="19"/>
      <c r="D139" s="19"/>
    </row>
    <row r="140" spans="2:4">
      <c r="B140" s="19"/>
      <c r="C140" s="19"/>
      <c r="D140" s="19"/>
    </row>
    <row r="141" spans="2:4">
      <c r="B141" s="19"/>
      <c r="C141" s="19"/>
      <c r="D141" s="19"/>
    </row>
    <row r="142" spans="2:4">
      <c r="B142" s="19"/>
      <c r="C142" s="19"/>
      <c r="D142" s="19"/>
    </row>
    <row r="143" spans="2:4">
      <c r="B143" s="19"/>
      <c r="C143" s="19"/>
      <c r="D143" s="19"/>
    </row>
    <row r="144" spans="2:4">
      <c r="B144" s="19"/>
      <c r="C144" s="19"/>
      <c r="D144" s="19"/>
    </row>
    <row r="145" spans="2:4">
      <c r="B145" s="19"/>
      <c r="C145" s="19"/>
      <c r="D145" s="19"/>
    </row>
    <row r="146" spans="2:4">
      <c r="B146" s="19"/>
      <c r="C146" s="19"/>
      <c r="D146" s="19"/>
    </row>
    <row r="147" spans="2:4">
      <c r="B147" s="19"/>
      <c r="C147" s="19"/>
      <c r="D147" s="19"/>
    </row>
    <row r="148" spans="2:4">
      <c r="B148" s="19"/>
      <c r="C148" s="19"/>
      <c r="D148" s="19"/>
    </row>
    <row r="149" spans="2:4">
      <c r="B149" s="19"/>
      <c r="C149" s="19"/>
      <c r="D149" s="19"/>
    </row>
    <row r="150" spans="2:4">
      <c r="B150" s="19"/>
      <c r="C150" s="19"/>
      <c r="D150" s="19"/>
    </row>
    <row r="151" spans="2:4">
      <c r="B151" s="19"/>
      <c r="C151" s="19"/>
      <c r="D151" s="19"/>
    </row>
    <row r="152" spans="2:4">
      <c r="B152" s="19"/>
      <c r="C152" s="19"/>
      <c r="D152" s="19"/>
    </row>
    <row r="153" spans="2:4">
      <c r="B153" s="19"/>
      <c r="C153" s="19"/>
      <c r="D153" s="19"/>
    </row>
    <row r="154" spans="2:4">
      <c r="B154" s="19"/>
      <c r="C154" s="19"/>
      <c r="D154" s="19"/>
    </row>
    <row r="155" spans="2:4">
      <c r="B155" s="19"/>
      <c r="C155" s="19"/>
      <c r="D155" s="19"/>
    </row>
    <row r="156" spans="2:4">
      <c r="B156" s="19"/>
      <c r="C156" s="19"/>
      <c r="D156" s="19"/>
    </row>
    <row r="157" spans="2:4">
      <c r="B157" s="19"/>
      <c r="C157" s="19"/>
      <c r="D157" s="19"/>
    </row>
    <row r="158" spans="2:4">
      <c r="B158" s="19"/>
      <c r="C158" s="19"/>
      <c r="D158" s="19"/>
    </row>
    <row r="159" spans="2:4">
      <c r="B159" s="19"/>
      <c r="C159" s="19"/>
      <c r="D159" s="19"/>
    </row>
    <row r="160" spans="2:4">
      <c r="B160" s="19"/>
      <c r="C160" s="19"/>
      <c r="D160" s="19"/>
    </row>
    <row r="161" spans="2:4">
      <c r="B161" s="19"/>
      <c r="C161" s="19"/>
      <c r="D161" s="19"/>
    </row>
    <row r="162" spans="2:4">
      <c r="B162" s="19"/>
      <c r="C162" s="19"/>
      <c r="D162" s="19"/>
    </row>
    <row r="163" spans="2:4">
      <c r="B163" s="19"/>
      <c r="C163" s="19"/>
      <c r="D163" s="19"/>
    </row>
    <row r="164" spans="2:4">
      <c r="B164" s="19"/>
      <c r="C164" s="19"/>
      <c r="D164" s="19"/>
    </row>
    <row r="165" spans="2:4">
      <c r="B165" s="19"/>
      <c r="C165" s="19"/>
      <c r="D165" s="19"/>
    </row>
    <row r="166" spans="2:4">
      <c r="B166" s="19"/>
      <c r="C166" s="19"/>
      <c r="D166" s="19"/>
    </row>
    <row r="167" spans="2:4">
      <c r="B167" s="19"/>
      <c r="C167" s="19"/>
      <c r="D167" s="19"/>
    </row>
    <row r="168" spans="2:4">
      <c r="B168" s="19"/>
      <c r="C168" s="19"/>
      <c r="D168" s="19"/>
    </row>
    <row r="169" spans="2:4">
      <c r="B169" s="19"/>
      <c r="C169" s="19"/>
      <c r="D169" s="19"/>
    </row>
    <row r="170" spans="2:4">
      <c r="B170" s="19"/>
      <c r="C170" s="19"/>
      <c r="D170" s="19"/>
    </row>
    <row r="171" spans="2:4">
      <c r="B171" s="19"/>
      <c r="C171" s="19"/>
      <c r="D171" s="19"/>
    </row>
    <row r="172" spans="2:4">
      <c r="B172" s="19"/>
      <c r="C172" s="19"/>
      <c r="D172" s="19"/>
    </row>
    <row r="173" spans="2:4">
      <c r="B173" s="19"/>
      <c r="C173" s="19"/>
      <c r="D173" s="19"/>
    </row>
  </sheetData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56" r:id="rId4">
          <objectPr defaultSize="0" autoPict="0" r:id="rId5">
            <anchor moveWithCells="1" sizeWithCells="1">
              <from>
                <xdr:col>12</xdr:col>
                <xdr:colOff>666750</xdr:colOff>
                <xdr:row>4</xdr:row>
                <xdr:rowOff>85725</xdr:rowOff>
              </from>
              <to>
                <xdr:col>14</xdr:col>
                <xdr:colOff>638175</xdr:colOff>
                <xdr:row>7</xdr:row>
                <xdr:rowOff>114300</xdr:rowOff>
              </to>
            </anchor>
          </objectPr>
        </oleObject>
      </mc:Choice>
      <mc:Fallback>
        <oleObject progId="Equation.3" shapeId="1056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Button 1">
              <controlPr defaultSize="0" print="0" autoFill="0" autoPict="0" macro="[0]!A_onClick">
                <anchor moveWithCells="1" sizeWithCells="1">
                  <from>
                    <xdr:col>2</xdr:col>
                    <xdr:colOff>47625</xdr:colOff>
                    <xdr:row>6</xdr:row>
                    <xdr:rowOff>133350</xdr:rowOff>
                  </from>
                  <to>
                    <xdr:col>3</xdr:col>
                    <xdr:colOff>504825</xdr:colOff>
                    <xdr:row>8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workbookViewId="0">
      <selection activeCell="F11" sqref="F11"/>
    </sheetView>
  </sheetViews>
  <sheetFormatPr defaultColWidth="9.1640625" defaultRowHeight="12"/>
  <cols>
    <col min="1" max="1" width="9.1640625" style="32"/>
    <col min="2" max="2" width="13.6640625" style="32" customWidth="1"/>
    <col min="3" max="3" width="14.6640625" style="32" customWidth="1"/>
    <col min="4" max="16384" width="9.1640625" style="32"/>
  </cols>
  <sheetData>
    <row r="1" spans="1:5">
      <c r="B1" s="32" t="s">
        <v>50</v>
      </c>
      <c r="C1" s="32" t="s">
        <v>51</v>
      </c>
    </row>
    <row r="2" spans="1:5">
      <c r="A2" s="32" t="s">
        <v>33</v>
      </c>
      <c r="B2" s="32" t="s">
        <v>32</v>
      </c>
      <c r="C2" s="32" t="s">
        <v>31</v>
      </c>
      <c r="D2" s="32" t="s">
        <v>30</v>
      </c>
      <c r="E2" s="32" t="s">
        <v>49</v>
      </c>
    </row>
    <row r="3" spans="1:5">
      <c r="A3" s="32">
        <v>0</v>
      </c>
      <c r="B3" s="32">
        <f t="shared" ref="B3:B17" si="0">BESSELI(A3,0)</f>
        <v>1</v>
      </c>
      <c r="C3" s="32">
        <f t="shared" ref="C3:C17" si="1">BESSELI(A3,1)</f>
        <v>0</v>
      </c>
      <c r="D3" s="32">
        <f t="shared" ref="D3:D17" si="2">C3/B3</f>
        <v>0</v>
      </c>
      <c r="E3" s="32">
        <f>B3/$B$17</f>
        <v>0.24054086660443627</v>
      </c>
    </row>
    <row r="4" spans="1:5">
      <c r="A4" s="32">
        <v>0.2</v>
      </c>
      <c r="B4" s="32">
        <f>BESSELI(A4,0)</f>
        <v>1.0100250221205638</v>
      </c>
      <c r="C4" s="32">
        <f t="shared" si="1"/>
        <v>0.10050083385903322</v>
      </c>
      <c r="D4" s="32">
        <f t="shared" si="2"/>
        <v>9.95033109655344E-2</v>
      </c>
      <c r="E4" s="32">
        <f t="shared" ref="E4:E17" si="3">B4/$B$17</f>
        <v>0.24295229411304534</v>
      </c>
    </row>
    <row r="5" spans="1:5">
      <c r="A5" s="32">
        <v>0.4</v>
      </c>
      <c r="B5" s="32">
        <f t="shared" si="0"/>
        <v>1.040401762857327</v>
      </c>
      <c r="C5" s="32">
        <f t="shared" si="1"/>
        <v>0.20402675454456387</v>
      </c>
      <c r="D5" s="32">
        <f t="shared" si="2"/>
        <v>0.19610381472656405</v>
      </c>
      <c r="E5" s="32">
        <f t="shared" si="3"/>
        <v>0.25025914165448465</v>
      </c>
    </row>
    <row r="6" spans="1:5">
      <c r="A6" s="32">
        <v>0.6</v>
      </c>
      <c r="B6" s="32">
        <f t="shared" si="0"/>
        <v>1.0920453314158278</v>
      </c>
      <c r="C6" s="32">
        <f t="shared" si="1"/>
        <v>0.31370402240175321</v>
      </c>
      <c r="D6" s="32">
        <f t="shared" si="2"/>
        <v>0.28726282085290222</v>
      </c>
      <c r="E6" s="32">
        <f t="shared" si="3"/>
        <v>0.26268153039009207</v>
      </c>
    </row>
    <row r="7" spans="1:5">
      <c r="A7" s="32">
        <v>0.8</v>
      </c>
      <c r="B7" s="32">
        <f t="shared" si="0"/>
        <v>1.1665148851755089</v>
      </c>
      <c r="C7" s="32">
        <f t="shared" si="1"/>
        <v>0.43286479722346494</v>
      </c>
      <c r="D7" s="32">
        <f t="shared" si="2"/>
        <v>0.3710752453521739</v>
      </c>
      <c r="E7" s="32">
        <f t="shared" si="3"/>
        <v>0.28059450138709141</v>
      </c>
    </row>
    <row r="8" spans="1:5">
      <c r="A8" s="32">
        <v>1</v>
      </c>
      <c r="B8" s="32">
        <f t="shared" si="0"/>
        <v>1.2660658480342601</v>
      </c>
      <c r="C8" s="32">
        <f t="shared" si="1"/>
        <v>0.56515909758194349</v>
      </c>
      <c r="D8" s="32">
        <f t="shared" si="2"/>
        <v>0.44638997131107361</v>
      </c>
      <c r="E8" s="32">
        <f t="shared" si="3"/>
        <v>0.30454057626444148</v>
      </c>
    </row>
    <row r="9" spans="1:5">
      <c r="A9" s="32">
        <v>1.2</v>
      </c>
      <c r="B9" s="32">
        <f t="shared" si="0"/>
        <v>1.3937255720004871</v>
      </c>
      <c r="C9" s="32">
        <f t="shared" si="1"/>
        <v>0.71467793632625076</v>
      </c>
      <c r="D9" s="32">
        <f t="shared" si="2"/>
        <v>0.51278239467217079</v>
      </c>
      <c r="E9" s="32">
        <f t="shared" si="3"/>
        <v>0.33524795689776082</v>
      </c>
    </row>
    <row r="10" spans="1:5">
      <c r="A10" s="32">
        <v>1.4</v>
      </c>
      <c r="B10" s="32">
        <f t="shared" si="0"/>
        <v>1.5533951058461775</v>
      </c>
      <c r="C10" s="32">
        <f t="shared" si="1"/>
        <v>0.88609197939631046</v>
      </c>
      <c r="D10" s="32">
        <f t="shared" si="2"/>
        <v>0.57042279588851386</v>
      </c>
      <c r="E10" s="32">
        <f t="shared" si="3"/>
        <v>0.37365500493932957</v>
      </c>
    </row>
    <row r="11" spans="1:5">
      <c r="A11" s="32">
        <v>1.6</v>
      </c>
      <c r="B11" s="32">
        <f t="shared" si="0"/>
        <v>1.7499806553515667</v>
      </c>
      <c r="C11" s="32">
        <f t="shared" si="1"/>
        <v>1.0848106367853967</v>
      </c>
      <c r="D11" s="32">
        <f t="shared" si="2"/>
        <v>0.61989864486099766</v>
      </c>
      <c r="E11" s="32">
        <f t="shared" si="3"/>
        <v>0.42094186337926515</v>
      </c>
    </row>
    <row r="12" spans="1:5">
      <c r="A12" s="32">
        <v>1.8</v>
      </c>
      <c r="B12" s="32">
        <f t="shared" si="0"/>
        <v>1.9895593696985869</v>
      </c>
      <c r="C12" s="32">
        <f t="shared" si="1"/>
        <v>1.3171672340232923</v>
      </c>
      <c r="D12" s="32">
        <f t="shared" si="2"/>
        <v>0.66203967274564901</v>
      </c>
      <c r="E12" s="32">
        <f t="shared" si="3"/>
        <v>0.47857033494827411</v>
      </c>
    </row>
    <row r="13" spans="1:5">
      <c r="A13" s="32">
        <v>2</v>
      </c>
      <c r="B13" s="32">
        <f t="shared" si="0"/>
        <v>2.2795853072960259</v>
      </c>
      <c r="C13" s="32">
        <f t="shared" si="1"/>
        <v>1.5906368572633083</v>
      </c>
      <c r="D13" s="32">
        <f t="shared" si="2"/>
        <v>0.69777465759773338</v>
      </c>
      <c r="E13" s="32">
        <f t="shared" si="3"/>
        <v>0.54833342531572626</v>
      </c>
    </row>
    <row r="14" spans="1:5">
      <c r="A14" s="32">
        <v>2.2000000000000002</v>
      </c>
      <c r="B14" s="32">
        <f t="shared" si="0"/>
        <v>2.6291428675263648</v>
      </c>
      <c r="C14" s="32">
        <f t="shared" si="1"/>
        <v>1.9140946500629028</v>
      </c>
      <c r="D14" s="32">
        <f t="shared" si="2"/>
        <v>0.7280299118411101</v>
      </c>
      <c r="E14" s="32">
        <f t="shared" si="3"/>
        <v>0.63241630378166436</v>
      </c>
    </row>
    <row r="15" spans="1:5">
      <c r="A15" s="32">
        <v>2.4</v>
      </c>
      <c r="B15" s="32">
        <f t="shared" si="0"/>
        <v>3.0492566759296786</v>
      </c>
      <c r="C15" s="32">
        <f t="shared" si="1"/>
        <v>2.298123809471543</v>
      </c>
      <c r="D15" s="32">
        <f t="shared" si="2"/>
        <v>0.75366689449679569</v>
      </c>
      <c r="E15" s="32">
        <f t="shared" si="3"/>
        <v>0.73347084332748758</v>
      </c>
    </row>
    <row r="16" spans="1:5">
      <c r="A16" s="32">
        <v>2.6</v>
      </c>
      <c r="B16" s="32">
        <f t="shared" si="0"/>
        <v>3.5532689412378313</v>
      </c>
      <c r="C16" s="32">
        <f t="shared" si="1"/>
        <v>2.7553843378955585</v>
      </c>
      <c r="D16" s="32">
        <f t="shared" si="2"/>
        <v>0.77545054524797141</v>
      </c>
      <c r="E16" s="32">
        <f t="shared" si="3"/>
        <v>0.85470639040397567</v>
      </c>
    </row>
    <row r="17" spans="1:5">
      <c r="A17" s="32">
        <v>2.8</v>
      </c>
      <c r="B17" s="32">
        <f t="shared" si="0"/>
        <v>4.1572977353759857</v>
      </c>
      <c r="C17" s="32">
        <f t="shared" si="1"/>
        <v>3.301055822516493</v>
      </c>
      <c r="D17" s="32">
        <f t="shared" si="2"/>
        <v>0.79403882825773742</v>
      </c>
      <c r="E17" s="32">
        <f t="shared" si="3"/>
        <v>1</v>
      </c>
    </row>
    <row r="26" spans="1:5">
      <c r="D26" s="32" t="s">
        <v>41</v>
      </c>
      <c r="E26" s="32" t="s">
        <v>42</v>
      </c>
    </row>
    <row r="27" spans="1:5">
      <c r="A27" s="33" t="s">
        <v>34</v>
      </c>
      <c r="D27" s="32">
        <v>0</v>
      </c>
      <c r="E27" s="32">
        <f>BESSELJ(D27,0)</f>
        <v>1.00000000283141</v>
      </c>
    </row>
    <row r="28" spans="1:5">
      <c r="A28" s="32" t="s">
        <v>35</v>
      </c>
      <c r="B28" s="32">
        <v>2.4047999999999998</v>
      </c>
      <c r="D28" s="32">
        <v>0.5</v>
      </c>
      <c r="E28" s="32">
        <f t="shared" ref="E28:E67" si="4">BESSELJ(D28,0)</f>
        <v>0.93846980742354058</v>
      </c>
    </row>
    <row r="29" spans="1:5">
      <c r="A29" s="32" t="s">
        <v>36</v>
      </c>
      <c r="B29" s="32">
        <v>5.5201000000000002</v>
      </c>
      <c r="D29" s="32">
        <v>1</v>
      </c>
      <c r="E29" s="32">
        <f t="shared" si="4"/>
        <v>0.76519768375485919</v>
      </c>
    </row>
    <row r="30" spans="1:5">
      <c r="A30" s="32" t="s">
        <v>37</v>
      </c>
      <c r="B30" s="32">
        <v>8.6537000000000006</v>
      </c>
      <c r="D30" s="32">
        <v>1.5</v>
      </c>
      <c r="E30" s="32">
        <f t="shared" si="4"/>
        <v>0.51182767124993889</v>
      </c>
    </row>
    <row r="31" spans="1:5">
      <c r="A31" s="32" t="s">
        <v>38</v>
      </c>
      <c r="B31" s="32">
        <v>11.791600000000001</v>
      </c>
      <c r="D31" s="32">
        <v>1.5708</v>
      </c>
      <c r="E31" s="32">
        <f t="shared" si="4"/>
        <v>0.4719991338290036</v>
      </c>
    </row>
    <row r="32" spans="1:5">
      <c r="A32" s="32" t="s">
        <v>39</v>
      </c>
      <c r="B32" s="32">
        <v>14.930899999999999</v>
      </c>
      <c r="D32" s="32">
        <v>2.2000000000000002</v>
      </c>
      <c r="E32" s="32">
        <f t="shared" si="4"/>
        <v>0.11036226952142474</v>
      </c>
    </row>
    <row r="33" spans="1:5">
      <c r="A33" s="32" t="s">
        <v>40</v>
      </c>
      <c r="B33" s="32">
        <v>18.071100000000001</v>
      </c>
      <c r="D33" s="32">
        <v>2.2999999999999998</v>
      </c>
      <c r="E33" s="32">
        <f t="shared" si="4"/>
        <v>5.5539786578263826E-2</v>
      </c>
    </row>
    <row r="34" spans="1:5">
      <c r="D34" s="32">
        <v>2.4</v>
      </c>
      <c r="E34" s="32">
        <f t="shared" si="4"/>
        <v>2.5076847565051246E-3</v>
      </c>
    </row>
    <row r="35" spans="1:5">
      <c r="D35" s="32">
        <v>2.6</v>
      </c>
      <c r="E35" s="32">
        <f t="shared" si="4"/>
        <v>-9.6804954640739044E-2</v>
      </c>
    </row>
    <row r="36" spans="1:5">
      <c r="D36" s="32">
        <v>2.8</v>
      </c>
      <c r="E36" s="32">
        <f t="shared" si="4"/>
        <v>-0.18503603524191375</v>
      </c>
    </row>
    <row r="37" spans="1:5">
      <c r="D37" s="32">
        <v>3</v>
      </c>
      <c r="E37" s="32">
        <f t="shared" si="4"/>
        <v>-0.26005195771993089</v>
      </c>
    </row>
    <row r="38" spans="1:5">
      <c r="D38" s="32">
        <v>3.2</v>
      </c>
      <c r="E38" s="32">
        <f t="shared" si="4"/>
        <v>-0.32018817234658187</v>
      </c>
    </row>
    <row r="39" spans="1:5">
      <c r="D39" s="32">
        <v>3.4</v>
      </c>
      <c r="E39" s="32">
        <f t="shared" si="4"/>
        <v>-0.364295598285789</v>
      </c>
    </row>
    <row r="40" spans="1:5">
      <c r="D40" s="32">
        <v>3.6</v>
      </c>
      <c r="E40" s="32">
        <f t="shared" si="4"/>
        <v>-0.39176898347032046</v>
      </c>
    </row>
    <row r="41" spans="1:5">
      <c r="D41" s="32">
        <v>3.8</v>
      </c>
      <c r="E41" s="32">
        <f t="shared" si="4"/>
        <v>-0.40255640831313666</v>
      </c>
    </row>
    <row r="42" spans="1:5">
      <c r="D42" s="32">
        <v>4</v>
      </c>
      <c r="E42" s="32">
        <f t="shared" si="4"/>
        <v>-0.39714980717385412</v>
      </c>
    </row>
    <row r="43" spans="1:5">
      <c r="D43" s="32">
        <v>4.2</v>
      </c>
      <c r="E43" s="32">
        <f t="shared" si="4"/>
        <v>-0.37655705204357698</v>
      </c>
    </row>
    <row r="44" spans="1:5">
      <c r="D44" s="32">
        <v>4.4000000000000004</v>
      </c>
      <c r="E44" s="32">
        <f t="shared" si="4"/>
        <v>-0.34225678911561325</v>
      </c>
    </row>
    <row r="45" spans="1:5">
      <c r="D45" s="32">
        <v>4.5999999999999996</v>
      </c>
      <c r="E45" s="32">
        <f t="shared" si="4"/>
        <v>-0.29613781757856189</v>
      </c>
    </row>
    <row r="46" spans="1:5">
      <c r="D46" s="32">
        <v>4.8</v>
      </c>
      <c r="E46" s="32">
        <f t="shared" si="4"/>
        <v>-0.24042532977325601</v>
      </c>
    </row>
    <row r="47" spans="1:5">
      <c r="D47" s="32">
        <v>5</v>
      </c>
      <c r="E47" s="32">
        <f t="shared" si="4"/>
        <v>-0.17759677411234329</v>
      </c>
    </row>
    <row r="48" spans="1:5">
      <c r="D48" s="32">
        <v>5.2</v>
      </c>
      <c r="E48" s="32">
        <f t="shared" si="4"/>
        <v>-0.1102904415027928</v>
      </c>
    </row>
    <row r="49" spans="4:5">
      <c r="D49" s="32">
        <v>5.4</v>
      </c>
      <c r="E49" s="32">
        <f t="shared" si="4"/>
        <v>-4.1210100923564461E-2</v>
      </c>
    </row>
    <row r="50" spans="4:5">
      <c r="D50" s="32">
        <v>5.6</v>
      </c>
      <c r="E50" s="32">
        <f t="shared" si="4"/>
        <v>2.6970886977072957E-2</v>
      </c>
    </row>
    <row r="51" spans="4:5">
      <c r="D51" s="32">
        <v>5.8</v>
      </c>
      <c r="E51" s="32">
        <f t="shared" si="4"/>
        <v>9.1702570685489246E-2</v>
      </c>
    </row>
    <row r="52" spans="4:5">
      <c r="D52" s="32">
        <v>6</v>
      </c>
      <c r="E52" s="32">
        <f t="shared" si="4"/>
        <v>0.15064525949185048</v>
      </c>
    </row>
    <row r="53" spans="4:5">
      <c r="D53" s="32">
        <v>6.2</v>
      </c>
      <c r="E53" s="32">
        <f t="shared" si="4"/>
        <v>0.20174722310362914</v>
      </c>
    </row>
    <row r="54" spans="4:5">
      <c r="D54" s="32">
        <v>6.4</v>
      </c>
      <c r="E54" s="32">
        <f t="shared" si="4"/>
        <v>0.24331060308073427</v>
      </c>
    </row>
    <row r="55" spans="4:5">
      <c r="D55" s="32">
        <v>6.6</v>
      </c>
      <c r="E55" s="32">
        <f t="shared" si="4"/>
        <v>0.27404335873378782</v>
      </c>
    </row>
    <row r="56" spans="4:5">
      <c r="D56" s="32">
        <v>6.8</v>
      </c>
      <c r="E56" s="32">
        <f t="shared" si="4"/>
        <v>0.29309560330974177</v>
      </c>
    </row>
    <row r="57" spans="4:5">
      <c r="D57" s="32">
        <v>7</v>
      </c>
      <c r="E57" s="32">
        <f t="shared" si="4"/>
        <v>0.30007927361411041</v>
      </c>
    </row>
    <row r="58" spans="4:5">
      <c r="D58" s="32">
        <v>7.2</v>
      </c>
      <c r="E58" s="32">
        <f t="shared" si="4"/>
        <v>0.29507069537664665</v>
      </c>
    </row>
    <row r="59" spans="4:5">
      <c r="D59" s="32">
        <v>7.4</v>
      </c>
      <c r="E59" s="32">
        <f t="shared" si="4"/>
        <v>0.27859623408874196</v>
      </c>
    </row>
    <row r="60" spans="4:5">
      <c r="D60" s="32">
        <v>7.6</v>
      </c>
      <c r="E60" s="32">
        <f t="shared" si="4"/>
        <v>0.25160183274199888</v>
      </c>
    </row>
    <row r="61" spans="4:5">
      <c r="D61" s="32">
        <v>7.8</v>
      </c>
      <c r="E61" s="32">
        <f t="shared" si="4"/>
        <v>0.21540781037529583</v>
      </c>
    </row>
    <row r="62" spans="4:5">
      <c r="D62" s="32">
        <v>8</v>
      </c>
      <c r="E62" s="32">
        <f t="shared" si="4"/>
        <v>0.17165080731769355</v>
      </c>
    </row>
    <row r="63" spans="4:5">
      <c r="D63" s="32">
        <v>8.2000000000000099</v>
      </c>
      <c r="E63" s="32">
        <f t="shared" si="4"/>
        <v>0.12221530193661684</v>
      </c>
    </row>
    <row r="64" spans="4:5">
      <c r="D64" s="32">
        <v>8.4000000000000092</v>
      </c>
      <c r="E64" s="32">
        <f t="shared" si="4"/>
        <v>6.9157261806010575E-2</v>
      </c>
    </row>
    <row r="65" spans="4:5">
      <c r="D65" s="32">
        <v>8.6000000000000103</v>
      </c>
      <c r="E65" s="32">
        <f t="shared" si="4"/>
        <v>1.4622991430185108E-2</v>
      </c>
    </row>
    <row r="66" spans="4:5">
      <c r="D66" s="32">
        <v>8.8000000000000096</v>
      </c>
      <c r="E66" s="32">
        <f t="shared" si="4"/>
        <v>-3.9233803026628898E-2</v>
      </c>
    </row>
    <row r="67" spans="4:5">
      <c r="D67" s="32">
        <v>9.0000000000000107</v>
      </c>
      <c r="E67" s="32">
        <f t="shared" si="4"/>
        <v>-9.0333611042369769E-2</v>
      </c>
    </row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例題24b １次元拡散円筒座標伴一次反応</vt:lpstr>
      <vt:lpstr>Bessel関数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aito</dc:creator>
  <cp:lastModifiedBy>itolab15</cp:lastModifiedBy>
  <dcterms:created xsi:type="dcterms:W3CDTF">2004-11-30T07:49:30Z</dcterms:created>
  <dcterms:modified xsi:type="dcterms:W3CDTF">2015-03-23T14:43:09Z</dcterms:modified>
</cp:coreProperties>
</file>