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tolab04\Dropbox\2015\化学工学１０大モデル\"/>
    </mc:Choice>
  </mc:AlternateContent>
  <bookViews>
    <workbookView xWindow="-360" yWindow="516" windowWidth="22392" windowHeight="14172"/>
  </bookViews>
  <sheets>
    <sheet name="例題23 １次元拡散球座標伴一次反応" sheetId="2" r:id="rId1"/>
    <sheet name="球座標解析解" sheetId="3" r:id="rId2"/>
    <sheet name="触媒有効係数" sheetId="4" r:id="rId3"/>
  </sheets>
  <calcPr calcId="152511"/>
</workbook>
</file>

<file path=xl/calcChain.xml><?xml version="1.0" encoding="utf-8"?>
<calcChain xmlns="http://schemas.openxmlformats.org/spreadsheetml/2006/main">
  <c r="B53" i="4" l="1"/>
  <c r="B59" i="4"/>
  <c r="D59" i="4"/>
  <c r="F59" i="4"/>
  <c r="B64" i="4"/>
  <c r="D64" i="4"/>
  <c r="F64" i="4"/>
  <c r="F56" i="4"/>
  <c r="D56" i="4"/>
  <c r="B56" i="4"/>
  <c r="B61" i="4"/>
  <c r="D61" i="4"/>
  <c r="F61" i="4"/>
  <c r="B60" i="4"/>
  <c r="D60" i="4"/>
  <c r="F60" i="4"/>
  <c r="F53" i="4"/>
  <c r="F54" i="4"/>
  <c r="F55" i="4"/>
  <c r="F57" i="4"/>
  <c r="F58" i="4"/>
  <c r="F62" i="4"/>
  <c r="F63" i="4"/>
  <c r="F65" i="4"/>
  <c r="F66" i="4"/>
  <c r="F67" i="4"/>
  <c r="F68" i="4"/>
  <c r="F69" i="4"/>
  <c r="F70" i="4"/>
  <c r="D54" i="4" l="1"/>
  <c r="D55" i="4"/>
  <c r="D57" i="4"/>
  <c r="D58" i="4"/>
  <c r="D62" i="4"/>
  <c r="D63" i="4"/>
  <c r="D65" i="4"/>
  <c r="D66" i="4"/>
  <c r="D67" i="4"/>
  <c r="D68" i="4"/>
  <c r="D69" i="4"/>
  <c r="D70" i="4"/>
  <c r="D53" i="4"/>
  <c r="B70" i="4" l="1"/>
  <c r="B69" i="4"/>
  <c r="B68" i="4"/>
  <c r="B67" i="4"/>
  <c r="B66" i="4"/>
  <c r="B65" i="4"/>
  <c r="B63" i="4"/>
  <c r="B62" i="4"/>
  <c r="B58" i="4"/>
  <c r="B57" i="4"/>
  <c r="B55" i="4"/>
  <c r="B54" i="4"/>
  <c r="G43" i="4"/>
  <c r="E43" i="4"/>
  <c r="G38" i="4"/>
  <c r="E38" i="4"/>
  <c r="C38" i="4"/>
  <c r="I50" i="2"/>
  <c r="C5" i="2"/>
  <c r="B5" i="2"/>
  <c r="J12" i="2"/>
  <c r="I12" i="2"/>
  <c r="D9" i="3" l="1"/>
  <c r="D10" i="3"/>
  <c r="D11" i="3"/>
  <c r="D12" i="3"/>
  <c r="D13" i="3"/>
  <c r="D14" i="3"/>
  <c r="D15" i="3"/>
  <c r="D8" i="3"/>
  <c r="B4" i="3"/>
  <c r="B9" i="3" s="1"/>
  <c r="C9" i="3" s="1"/>
  <c r="K12" i="2"/>
  <c r="L48" i="2" s="1"/>
  <c r="J3" i="2"/>
  <c r="J4" i="2" s="1"/>
  <c r="H44" i="2"/>
  <c r="H12" i="2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17" i="2"/>
  <c r="H17" i="2" s="1"/>
  <c r="I17" i="2" s="1"/>
  <c r="G18" i="2"/>
  <c r="H18" i="2" s="1"/>
  <c r="I18" i="2" s="1"/>
  <c r="G19" i="2"/>
  <c r="H19" i="2" s="1"/>
  <c r="I19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 s="1"/>
  <c r="I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 s="1"/>
  <c r="I27" i="2" s="1"/>
  <c r="G28" i="2"/>
  <c r="H28" i="2" s="1"/>
  <c r="I28" i="2" s="1"/>
  <c r="G29" i="2"/>
  <c r="H29" i="2" s="1"/>
  <c r="I29" i="2" s="1"/>
  <c r="G30" i="2"/>
  <c r="H30" i="2" s="1"/>
  <c r="I30" i="2" s="1"/>
  <c r="G31" i="2"/>
  <c r="H31" i="2" s="1"/>
  <c r="I31" i="2" s="1"/>
  <c r="G32" i="2"/>
  <c r="H32" i="2" s="1"/>
  <c r="I32" i="2" s="1"/>
  <c r="G33" i="2"/>
  <c r="H33" i="2" s="1"/>
  <c r="I33" i="2" s="1"/>
  <c r="G34" i="2"/>
  <c r="H34" i="2" s="1"/>
  <c r="I34" i="2" s="1"/>
  <c r="G35" i="2"/>
  <c r="H35" i="2" s="1"/>
  <c r="I35" i="2" s="1"/>
  <c r="G36" i="2"/>
  <c r="H36" i="2" s="1"/>
  <c r="I36" i="2" s="1"/>
  <c r="G37" i="2"/>
  <c r="H37" i="2" s="1"/>
  <c r="I37" i="2" s="1"/>
  <c r="G38" i="2"/>
  <c r="H38" i="2" s="1"/>
  <c r="I38" i="2" s="1"/>
  <c r="G39" i="2"/>
  <c r="H39" i="2" s="1"/>
  <c r="I39" i="2" s="1"/>
  <c r="G40" i="2"/>
  <c r="H40" i="2" s="1"/>
  <c r="I40" i="2" s="1"/>
  <c r="G41" i="2"/>
  <c r="H41" i="2" s="1"/>
  <c r="I41" i="2" s="1"/>
  <c r="G12" i="2"/>
  <c r="I43" i="2" l="1"/>
  <c r="H43" i="2"/>
  <c r="B8" i="3"/>
  <c r="C8" i="3" s="1"/>
  <c r="B14" i="3"/>
  <c r="C14" i="3" s="1"/>
  <c r="B12" i="3"/>
  <c r="C12" i="3" s="1"/>
  <c r="B10" i="3"/>
  <c r="C10" i="3" s="1"/>
  <c r="B15" i="3"/>
  <c r="C15" i="3" s="1"/>
  <c r="B13" i="3"/>
  <c r="C13" i="3" s="1"/>
  <c r="B11" i="3"/>
  <c r="C11" i="3" s="1"/>
  <c r="I46" i="2" l="1"/>
  <c r="I48" i="2" s="1"/>
  <c r="L50" i="2" s="1"/>
  <c r="I53" i="2" l="1"/>
</calcChain>
</file>

<file path=xl/comments1.xml><?xml version="1.0" encoding="utf-8"?>
<comments xmlns="http://schemas.openxmlformats.org/spreadsheetml/2006/main">
  <authors>
    <author>ito akira</author>
  </authors>
  <commentList>
    <comment ref="B5" authorId="0" shapeId="0">
      <text>
        <r>
          <rPr>
            <sz val="10"/>
            <color indexed="81"/>
            <rFont val="ＭＳ Ｐゴシック"/>
            <family val="3"/>
            <charset val="128"/>
          </rPr>
          <t>=-C3/(G4-A3)^2</t>
        </r>
      </text>
    </comment>
    <comment ref="C5" authorId="0" shapeId="0">
      <text>
        <r>
          <rPr>
            <sz val="10"/>
            <color indexed="81"/>
            <rFont val="ＭＳ Ｐゴシック"/>
            <family val="3"/>
            <charset val="128"/>
          </rPr>
          <t>=-1*(G4-A3)^2*G2*B3/G3</t>
        </r>
      </text>
    </comment>
  </commentList>
</comments>
</file>

<file path=xl/sharedStrings.xml><?xml version="1.0" encoding="utf-8"?>
<sst xmlns="http://schemas.openxmlformats.org/spreadsheetml/2006/main" count="95" uniqueCount="78">
  <si>
    <t>微分方程式数</t>
    <rPh sb="0" eb="2">
      <t>ビブン</t>
    </rPh>
    <rPh sb="2" eb="5">
      <t>ホウテイシキ</t>
    </rPh>
    <rPh sb="5" eb="6">
      <t>スウ</t>
    </rPh>
    <phoneticPr fontId="2"/>
  </si>
  <si>
    <t>定数</t>
    <rPh sb="0" eb="2">
      <t>テイスウ</t>
    </rPh>
    <phoneticPr fontId="2"/>
  </si>
  <si>
    <t>微分方程式→</t>
    <rPh sb="0" eb="2">
      <t>ビブン</t>
    </rPh>
    <rPh sb="2" eb="5">
      <t>ホウテイシキ</t>
    </rPh>
    <phoneticPr fontId="2"/>
  </si>
  <si>
    <t>計算結果</t>
    <rPh sb="0" eb="2">
      <t>ケイサン</t>
    </rPh>
    <rPh sb="2" eb="4">
      <t>ケッカ</t>
    </rPh>
    <phoneticPr fontId="2"/>
  </si>
  <si>
    <t>←初期値</t>
    <rPh sb="1" eb="4">
      <t>ショキチ</t>
    </rPh>
    <phoneticPr fontId="2"/>
  </si>
  <si>
    <t>積分区間y=[a,</t>
    <rPh sb="0" eb="2">
      <t>セキブン</t>
    </rPh>
    <rPh sb="2" eb="4">
      <t>クカン</t>
    </rPh>
    <phoneticPr fontId="2"/>
  </si>
  <si>
    <t>b]</t>
    <phoneticPr fontId="2"/>
  </si>
  <si>
    <t>積分刻み幅Δy</t>
    <rPh sb="0" eb="2">
      <t>セキブン</t>
    </rPh>
    <rPh sb="2" eb="3">
      <t>キザ</t>
    </rPh>
    <rPh sb="4" eb="5">
      <t>ハバ</t>
    </rPh>
    <phoneticPr fontId="2"/>
  </si>
  <si>
    <t>y=</t>
    <phoneticPr fontId="2"/>
  </si>
  <si>
    <t>y[m]</t>
    <phoneticPr fontId="2"/>
  </si>
  <si>
    <t>cA[mol/m3]</t>
    <phoneticPr fontId="2"/>
  </si>
  <si>
    <t>DAB=</t>
    <phoneticPr fontId="2"/>
  </si>
  <si>
    <t>cA'=</t>
    <phoneticPr fontId="2"/>
  </si>
  <si>
    <t>g</t>
    <phoneticPr fontId="2"/>
  </si>
  <si>
    <t>g'=</t>
    <phoneticPr fontId="2"/>
  </si>
  <si>
    <t>m2/s</t>
    <phoneticPr fontId="2"/>
  </si>
  <si>
    <t>R=</t>
    <phoneticPr fontId="2"/>
  </si>
  <si>
    <t>m</t>
    <phoneticPr fontId="2"/>
  </si>
  <si>
    <t>cA</t>
    <phoneticPr fontId="2"/>
  </si>
  <si>
    <t>k1=</t>
    <phoneticPr fontId="2"/>
  </si>
  <si>
    <t>/s</t>
    <phoneticPr fontId="2"/>
  </si>
  <si>
    <t>r[m]</t>
    <phoneticPr fontId="2"/>
  </si>
  <si>
    <t>r+-0.5Δr殻体積</t>
    <rPh sb="8" eb="9">
      <t>カク</t>
    </rPh>
    <rPh sb="9" eb="11">
      <t>タイセキ</t>
    </rPh>
    <phoneticPr fontId="2"/>
  </si>
  <si>
    <t>mol</t>
    <phoneticPr fontId="2"/>
  </si>
  <si>
    <t>cA~[mol/m3]=</t>
    <phoneticPr fontId="2"/>
  </si>
  <si>
    <t>全mol=</t>
    <rPh sb="0" eb="1">
      <t>ゼン</t>
    </rPh>
    <phoneticPr fontId="2"/>
  </si>
  <si>
    <t>球全体積=</t>
    <rPh sb="0" eb="1">
      <t>キュウ</t>
    </rPh>
    <rPh sb="1" eb="2">
      <t>ゼン</t>
    </rPh>
    <rPh sb="2" eb="4">
      <t>タイセキ</t>
    </rPh>
    <phoneticPr fontId="2"/>
  </si>
  <si>
    <t>RAp[mol/m3-s]</t>
    <phoneticPr fontId="2"/>
  </si>
  <si>
    <t>Φ</t>
    <phoneticPr fontId="2"/>
  </si>
  <si>
    <t>a=Vp/Sp=R/3</t>
    <phoneticPr fontId="2"/>
  </si>
  <si>
    <t>(dcA/dy)</t>
    <phoneticPr fontId="2"/>
  </si>
  <si>
    <t>4πR2DABcA'</t>
    <phoneticPr fontId="2"/>
  </si>
  <si>
    <t>mol/s</t>
    <phoneticPr fontId="2"/>
  </si>
  <si>
    <t>(4/3)πR^3k1cA~[mol/s]=</t>
    <phoneticPr fontId="2"/>
  </si>
  <si>
    <t>(4/3)πR^3k1cAs[mol/s]=</t>
    <phoneticPr fontId="2"/>
  </si>
  <si>
    <t>濃度積分値からのη</t>
    <rPh sb="0" eb="2">
      <t>ノウド</t>
    </rPh>
    <rPh sb="2" eb="4">
      <t>セキブン</t>
    </rPh>
    <rPh sb="4" eb="5">
      <t>チ</t>
    </rPh>
    <phoneticPr fontId="2"/>
  </si>
  <si>
    <t>R</t>
    <phoneticPr fontId="2"/>
  </si>
  <si>
    <t>k1</t>
    <phoneticPr fontId="2"/>
  </si>
  <si>
    <t>/s</t>
    <phoneticPr fontId="2"/>
  </si>
  <si>
    <t>DAB</t>
    <phoneticPr fontId="2"/>
  </si>
  <si>
    <t>m2/s</t>
    <phoneticPr fontId="2"/>
  </si>
  <si>
    <t>h</t>
    <phoneticPr fontId="2"/>
  </si>
  <si>
    <t>r</t>
    <phoneticPr fontId="2"/>
  </si>
  <si>
    <t>cA/cA0</t>
    <phoneticPr fontId="2"/>
  </si>
  <si>
    <t>ｃAｓ</t>
    <phoneticPr fontId="2"/>
  </si>
  <si>
    <t>y</t>
    <phoneticPr fontId="2"/>
  </si>
  <si>
    <t>表面濃度勾配からのη（普通の定義）</t>
    <rPh sb="0" eb="2">
      <t>ヒョウメン</t>
    </rPh>
    <rPh sb="2" eb="4">
      <t>ノウド</t>
    </rPh>
    <rPh sb="4" eb="6">
      <t>コウバイ</t>
    </rPh>
    <rPh sb="11" eb="13">
      <t>フツウ</t>
    </rPh>
    <rPh sb="14" eb="16">
      <t>テイギ</t>
    </rPh>
    <phoneticPr fontId="2"/>
  </si>
  <si>
    <t>R=0.00075</t>
    <phoneticPr fontId="2"/>
  </si>
  <si>
    <t>R=0.0015</t>
    <phoneticPr fontId="2"/>
  </si>
  <si>
    <t>R=0.003</t>
    <phoneticPr fontId="2"/>
  </si>
  <si>
    <t>y[m]</t>
    <phoneticPr fontId="2"/>
  </si>
  <si>
    <t>cA[mol/m3]</t>
    <phoneticPr fontId="2"/>
  </si>
  <si>
    <t>R</t>
    <phoneticPr fontId="2"/>
  </si>
  <si>
    <t>k1</t>
    <phoneticPr fontId="2"/>
  </si>
  <si>
    <t>DAB</t>
    <phoneticPr fontId="2"/>
  </si>
  <si>
    <t>Thiele数</t>
    <rPh sb="6" eb="7">
      <t>スウ</t>
    </rPh>
    <phoneticPr fontId="2"/>
  </si>
  <si>
    <t>(R/3)√k1/D</t>
    <phoneticPr fontId="2"/>
  </si>
  <si>
    <t>(dcA/dy)表面</t>
    <rPh sb="8" eb="10">
      <t>ヒョウメン</t>
    </rPh>
    <phoneticPr fontId="2"/>
  </si>
  <si>
    <t>4πR2DABcA'</t>
    <phoneticPr fontId="2"/>
  </si>
  <si>
    <t>(4/3)πR^3k1cAs[mol/s]=</t>
    <phoneticPr fontId="2"/>
  </si>
  <si>
    <t>η</t>
    <phoneticPr fontId="2"/>
  </si>
  <si>
    <t>φ</t>
    <phoneticPr fontId="2"/>
  </si>
  <si>
    <t>球</t>
    <rPh sb="0" eb="1">
      <t>キュウ</t>
    </rPh>
    <phoneticPr fontId="2"/>
  </si>
  <si>
    <t>平板</t>
    <rPh sb="0" eb="2">
      <t>ヘイバン</t>
    </rPh>
    <phoneticPr fontId="2"/>
  </si>
  <si>
    <t>触媒有効係数とシーレ数</t>
    <rPh sb="0" eb="2">
      <t>ショクバイ</t>
    </rPh>
    <rPh sb="2" eb="4">
      <t>ユウコウ</t>
    </rPh>
    <rPh sb="4" eb="6">
      <t>ケイスウ</t>
    </rPh>
    <rPh sb="10" eb="11">
      <t>スウ</t>
    </rPh>
    <phoneticPr fontId="2"/>
  </si>
  <si>
    <t>シーレ数</t>
    <rPh sb="3" eb="4">
      <t>スウ</t>
    </rPh>
    <phoneticPr fontId="2"/>
  </si>
  <si>
    <t>円柱</t>
    <rPh sb="0" eb="2">
      <t>エンチュウ</t>
    </rPh>
    <phoneticPr fontId="2"/>
  </si>
  <si>
    <t>球</t>
    <rPh sb="0" eb="1">
      <t>キュウ</t>
    </rPh>
    <phoneticPr fontId="2"/>
  </si>
  <si>
    <t>平板</t>
    <rPh sb="0" eb="2">
      <t>ヘイバン</t>
    </rPh>
    <phoneticPr fontId="2"/>
  </si>
  <si>
    <t>円柱</t>
    <rPh sb="0" eb="2">
      <t>エンチュウ</t>
    </rPh>
    <phoneticPr fontId="2"/>
  </si>
  <si>
    <t>例題23の条件の数値解</t>
    <rPh sb="0" eb="2">
      <t>レイダイ</t>
    </rPh>
    <rPh sb="5" eb="7">
      <t>ジョウケン</t>
    </rPh>
    <rPh sb="8" eb="10">
      <t>スウチ</t>
    </rPh>
    <rPh sb="10" eb="11">
      <t>カイ</t>
    </rPh>
    <phoneticPr fontId="2"/>
  </si>
  <si>
    <t>φ=</t>
    <phoneticPr fontId="2"/>
  </si>
  <si>
    <t>形状と濃度分布</t>
    <rPh sb="0" eb="2">
      <t>ケイジョウ</t>
    </rPh>
    <rPh sb="3" eb="5">
      <t>ノウド</t>
    </rPh>
    <rPh sb="5" eb="7">
      <t>ブンプ</t>
    </rPh>
    <phoneticPr fontId="2"/>
  </si>
  <si>
    <t>y[m]</t>
  </si>
  <si>
    <t>cA[mol/m3]</t>
  </si>
  <si>
    <t>球</t>
    <rPh sb="0" eb="1">
      <t>キュウ</t>
    </rPh>
    <phoneticPr fontId="2"/>
  </si>
  <si>
    <t>円柱</t>
    <rPh sb="0" eb="2">
      <t>エンチュウ</t>
    </rPh>
    <phoneticPr fontId="2"/>
  </si>
  <si>
    <t>平板</t>
    <rPh sb="0" eb="2">
      <t>ヘイバン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</si>
</sst>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_ "/>
    <numFmt numFmtId="177" formatCode="0.00_ "/>
    <numFmt numFmtId="178" formatCode="0.00_);[Red]\(0.00\)"/>
    <numFmt numFmtId="179" formatCode="0_);[Red]\(0\)"/>
    <numFmt numFmtId="180" formatCode="0.0000_ "/>
    <numFmt numFmtId="181" formatCode="0.0_);[Red]\(0.0\)"/>
    <numFmt numFmtId="182" formatCode="0.000_);[Red]\(0.000\)"/>
    <numFmt numFmtId="183" formatCode="0.000000_);[Red]\(0.000000\)"/>
    <numFmt numFmtId="184" formatCode="0.00000_);[Red]\(0.00000\)"/>
    <numFmt numFmtId="185" formatCode="0.000E+00"/>
    <numFmt numFmtId="186" formatCode="0.00000_ "/>
    <numFmt numFmtId="187" formatCode="0.00000000_ "/>
    <numFmt numFmtId="188" formatCode="0.0000000_ "/>
  </numFmts>
  <fonts count="7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>
      <alignment vertical="center"/>
    </xf>
    <xf numFmtId="0" fontId="3" fillId="0" borderId="0" xfId="2" applyFont="1"/>
    <xf numFmtId="177" fontId="3" fillId="0" borderId="0" xfId="2" applyNumberFormat="1" applyFont="1"/>
    <xf numFmtId="178" fontId="3" fillId="0" borderId="0" xfId="2" applyNumberFormat="1" applyFont="1"/>
    <xf numFmtId="178" fontId="3" fillId="0" borderId="0" xfId="2" applyNumberFormat="1" applyFont="1" applyAlignment="1">
      <alignment horizontal="right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179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NumberFormat="1" applyFont="1"/>
    <xf numFmtId="11" fontId="3" fillId="0" borderId="4" xfId="2" applyNumberFormat="1" applyFont="1" applyBorder="1"/>
    <xf numFmtId="178" fontId="3" fillId="0" borderId="0" xfId="2" applyNumberFormat="1" applyFont="1" applyBorder="1"/>
    <xf numFmtId="176" fontId="3" fillId="0" borderId="5" xfId="2" applyNumberFormat="1" applyFont="1" applyBorder="1"/>
    <xf numFmtId="176" fontId="3" fillId="0" borderId="0" xfId="2" applyNumberFormat="1" applyFont="1"/>
    <xf numFmtId="182" fontId="3" fillId="0" borderId="0" xfId="2" applyNumberFormat="1" applyFont="1"/>
    <xf numFmtId="0" fontId="3" fillId="0" borderId="0" xfId="2" applyFont="1" applyBorder="1"/>
    <xf numFmtId="177" fontId="3" fillId="0" borderId="0" xfId="2" applyNumberFormat="1" applyFont="1" applyAlignment="1">
      <alignment horizontal="right"/>
    </xf>
    <xf numFmtId="181" fontId="3" fillId="0" borderId="0" xfId="2" applyNumberFormat="1" applyFont="1"/>
    <xf numFmtId="181" fontId="3" fillId="0" borderId="4" xfId="2" applyNumberFormat="1" applyFont="1" applyBorder="1"/>
    <xf numFmtId="11" fontId="3" fillId="0" borderId="0" xfId="2" applyNumberFormat="1" applyFont="1"/>
    <xf numFmtId="183" fontId="3" fillId="0" borderId="0" xfId="2" applyNumberFormat="1" applyFont="1"/>
    <xf numFmtId="0" fontId="4" fillId="0" borderId="0" xfId="1" applyFont="1" applyAlignment="1" applyProtection="1"/>
    <xf numFmtId="184" fontId="3" fillId="0" borderId="0" xfId="2" applyNumberFormat="1" applyFont="1"/>
    <xf numFmtId="186" fontId="3" fillId="0" borderId="0" xfId="2" applyNumberFormat="1" applyFont="1"/>
    <xf numFmtId="180" fontId="3" fillId="0" borderId="4" xfId="2" applyNumberFormat="1" applyFont="1" applyBorder="1"/>
    <xf numFmtId="180" fontId="3" fillId="0" borderId="0" xfId="2" applyNumberFormat="1" applyFont="1"/>
    <xf numFmtId="185" fontId="3" fillId="0" borderId="0" xfId="2" applyNumberFormat="1" applyFont="1"/>
    <xf numFmtId="0" fontId="1" fillId="0" borderId="0" xfId="0" applyFont="1">
      <alignment vertical="center"/>
    </xf>
    <xf numFmtId="0" fontId="1" fillId="0" borderId="0" xfId="0" quotePrefix="1" applyFont="1">
      <alignment vertical="center"/>
    </xf>
    <xf numFmtId="11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187" fontId="3" fillId="0" borderId="4" xfId="2" applyNumberFormat="1" applyFont="1" applyBorder="1"/>
    <xf numFmtId="180" fontId="3" fillId="0" borderId="7" xfId="2" applyNumberFormat="1" applyFont="1" applyBorder="1"/>
    <xf numFmtId="188" fontId="3" fillId="0" borderId="0" xfId="2" applyNumberFormat="1" applyFont="1"/>
    <xf numFmtId="0" fontId="3" fillId="0" borderId="7" xfId="2" applyNumberFormat="1" applyFont="1" applyBorder="1"/>
  </cellXfs>
  <cellStyles count="3">
    <cellStyle name="ハイパーリンク" xfId="1" builtinId="8"/>
    <cellStyle name="標準" xfId="0" builtinId="0"/>
    <cellStyle name="標準_memb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13314447592068"/>
          <c:y val="6.4377682403433473E-2"/>
          <c:w val="0.72237960339943341"/>
          <c:h val="0.69527896995708149"/>
        </c:manualLayout>
      </c:layout>
      <c:scatterChart>
        <c:scatterStyle val="smoothMarker"/>
        <c:varyColors val="0"/>
        <c:ser>
          <c:idx val="0"/>
          <c:order val="0"/>
          <c:tx>
            <c:v>数値解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'例題23 １次元拡散球座標伴一次反応'!$A$12:$A$41</c:f>
              <c:numCache>
                <c:formatCode>0.00000_ </c:formatCode>
                <c:ptCount val="30"/>
                <c:pt idx="0">
                  <c:v>0</c:v>
                </c:pt>
                <c:pt idx="1">
                  <c:v>5.0000000000000002E-5</c:v>
                </c:pt>
                <c:pt idx="2">
                  <c:v>1.000000000000001E-4</c:v>
                </c:pt>
                <c:pt idx="3">
                  <c:v>1.5000000000000023E-4</c:v>
                </c:pt>
                <c:pt idx="4">
                  <c:v>2.0000000000000036E-4</c:v>
                </c:pt>
                <c:pt idx="5">
                  <c:v>2.5000000000000049E-4</c:v>
                </c:pt>
                <c:pt idx="6">
                  <c:v>3.0000000000000062E-4</c:v>
                </c:pt>
                <c:pt idx="7">
                  <c:v>3.5000000000000076E-4</c:v>
                </c:pt>
                <c:pt idx="8">
                  <c:v>4.0000000000000089E-4</c:v>
                </c:pt>
                <c:pt idx="9">
                  <c:v>4.5000000000000102E-4</c:v>
                </c:pt>
                <c:pt idx="10">
                  <c:v>5.0000000000000109E-4</c:v>
                </c:pt>
                <c:pt idx="11">
                  <c:v>5.5000000000000123E-4</c:v>
                </c:pt>
                <c:pt idx="12">
                  <c:v>6.0000000000000136E-4</c:v>
                </c:pt>
                <c:pt idx="13">
                  <c:v>6.5000000000000149E-4</c:v>
                </c:pt>
                <c:pt idx="14">
                  <c:v>7.0000000000000162E-4</c:v>
                </c:pt>
                <c:pt idx="15">
                  <c:v>7.5000000000000175E-4</c:v>
                </c:pt>
                <c:pt idx="16">
                  <c:v>8.0000000000000188E-4</c:v>
                </c:pt>
                <c:pt idx="17">
                  <c:v>8.5000000000000201E-4</c:v>
                </c:pt>
                <c:pt idx="18">
                  <c:v>9.0000000000000214E-4</c:v>
                </c:pt>
                <c:pt idx="19">
                  <c:v>9.5000000000000227E-4</c:v>
                </c:pt>
                <c:pt idx="20">
                  <c:v>1.0000000000000013E-3</c:v>
                </c:pt>
                <c:pt idx="21">
                  <c:v>1.0499999999999993E-3</c:v>
                </c:pt>
                <c:pt idx="22">
                  <c:v>1.0999999999999972E-3</c:v>
                </c:pt>
                <c:pt idx="23">
                  <c:v>1.1499999999999952E-3</c:v>
                </c:pt>
                <c:pt idx="24">
                  <c:v>1.1999999999999932E-3</c:v>
                </c:pt>
                <c:pt idx="25">
                  <c:v>1.2499999999999911E-3</c:v>
                </c:pt>
                <c:pt idx="26">
                  <c:v>1.2999999999999891E-3</c:v>
                </c:pt>
                <c:pt idx="27">
                  <c:v>1.3499999999999871E-3</c:v>
                </c:pt>
                <c:pt idx="28">
                  <c:v>1.399999999999985E-3</c:v>
                </c:pt>
                <c:pt idx="29">
                  <c:v>1.449999999999983E-3</c:v>
                </c:pt>
              </c:numCache>
            </c:numRef>
          </c:xVal>
          <c:yVal>
            <c:numRef>
              <c:f>'例題23 １次元拡散球座標伴一次反応'!$B$12:$B$41</c:f>
              <c:numCache>
                <c:formatCode>0.0000_ </c:formatCode>
                <c:ptCount val="30"/>
                <c:pt idx="0">
                  <c:v>0.19</c:v>
                </c:pt>
                <c:pt idx="1">
                  <c:v>0.17838992443917434</c:v>
                </c:pt>
                <c:pt idx="2">
                  <c:v>0.16766484368678244</c:v>
                </c:pt>
                <c:pt idx="3">
                  <c:v>0.15775863397032711</c:v>
                </c:pt>
                <c:pt idx="4">
                  <c:v>0.14861053726124634</c:v>
                </c:pt>
                <c:pt idx="5">
                  <c:v>0.14016473706226337</c:v>
                </c:pt>
                <c:pt idx="6">
                  <c:v>0.13236996978224505</c:v>
                </c:pt>
                <c:pt idx="7">
                  <c:v>0.12517916880691771</c:v>
                </c:pt>
                <c:pt idx="8">
                  <c:v>0.11854913862204861</c:v>
                </c:pt>
                <c:pt idx="9">
                  <c:v>0.11244025657361036</c:v>
                </c:pt>
                <c:pt idx="10">
                  <c:v>0.10681620005885915</c:v>
                </c:pt>
                <c:pt idx="11">
                  <c:v>0.10164369713491268</c:v>
                </c:pt>
                <c:pt idx="12">
                  <c:v>9.6892298708974756E-2</c:v>
                </c:pt>
                <c:pt idx="13">
                  <c:v>9.2534170638474508E-2</c:v>
                </c:pt>
                <c:pt idx="14">
                  <c:v>8.8543904221791703E-2</c:v>
                </c:pt>
                <c:pt idx="15">
                  <c:v>8.4898343702893078E-2</c:v>
                </c:pt>
                <c:pt idx="16">
                  <c:v>8.1576429548606305E-2</c:v>
                </c:pt>
                <c:pt idx="17">
                  <c:v>7.8559056389038817E-2</c:v>
                </c:pt>
                <c:pt idx="18">
                  <c:v>7.5828944645785573E-2</c:v>
                </c:pt>
                <c:pt idx="19">
                  <c:v>7.3370525020044236E-2</c:v>
                </c:pt>
                <c:pt idx="20">
                  <c:v>7.1169835195640893E-2</c:v>
                </c:pt>
                <c:pt idx="21">
                  <c:v>6.9214428378322243E-2</c:v>
                </c:pt>
                <c:pt idx="22">
                  <c:v>6.7493293755582329E-2</c:v>
                </c:pt>
                <c:pt idx="23">
                  <c:v>6.5996789910494236E-2</c:v>
                </c:pt>
                <c:pt idx="24">
                  <c:v>6.4716594478251122E-2</c:v>
                </c:pt>
                <c:pt idx="25">
                  <c:v>6.3645679517314702E-2</c:v>
                </c:pt>
                <c:pt idx="26">
                  <c:v>6.277834200919799E-2</c:v>
                </c:pt>
                <c:pt idx="27">
                  <c:v>6.2110398479212681E-2</c:v>
                </c:pt>
                <c:pt idx="28">
                  <c:v>6.1640090153121121E-2</c:v>
                </c:pt>
                <c:pt idx="29">
                  <c:v>6.1374618951140311E-2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球座標解析解!$D$8:$D$15</c:f>
              <c:numCache>
                <c:formatCode>General</c:formatCode>
                <c:ptCount val="8"/>
                <c:pt idx="0">
                  <c:v>1.4E-3</c:v>
                </c:pt>
                <c:pt idx="1">
                  <c:v>1.2000000000000001E-3</c:v>
                </c:pt>
                <c:pt idx="2">
                  <c:v>1E-3</c:v>
                </c:pt>
                <c:pt idx="3">
                  <c:v>8.0000000000000004E-4</c:v>
                </c:pt>
                <c:pt idx="4">
                  <c:v>6.0000000000000006E-4</c:v>
                </c:pt>
                <c:pt idx="5">
                  <c:v>3.9999999999999996E-4</c:v>
                </c:pt>
                <c:pt idx="6">
                  <c:v>2.0000000000000009E-4</c:v>
                </c:pt>
                <c:pt idx="7">
                  <c:v>1.0000000000000005E-4</c:v>
                </c:pt>
              </c:numCache>
            </c:numRef>
          </c:xVal>
          <c:yVal>
            <c:numRef>
              <c:f>球座標解析解!$C$8:$C$15</c:f>
              <c:numCache>
                <c:formatCode>General</c:formatCode>
                <c:ptCount val="8"/>
                <c:pt idx="0">
                  <c:v>6.1567131262139516E-2</c:v>
                </c:pt>
                <c:pt idx="1">
                  <c:v>6.4654107598115865E-2</c:v>
                </c:pt>
                <c:pt idx="2">
                  <c:v>7.1106666092141849E-2</c:v>
                </c:pt>
                <c:pt idx="3">
                  <c:v>8.1511952597535534E-2</c:v>
                </c:pt>
                <c:pt idx="4">
                  <c:v>9.6829023520539806E-2</c:v>
                </c:pt>
                <c:pt idx="5">
                  <c:v>0.11849308786827659</c:v>
                </c:pt>
                <c:pt idx="6">
                  <c:v>0.14857290601928749</c:v>
                </c:pt>
                <c:pt idx="7">
                  <c:v>0.16764297400425732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517912"/>
        <c:axId val="396519872"/>
      </c:scatterChart>
      <c:valAx>
        <c:axId val="396517912"/>
        <c:scaling>
          <c:orientation val="minMax"/>
          <c:max val="1.5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y [m]</a:t>
                </a:r>
              </a:p>
            </c:rich>
          </c:tx>
          <c:layout>
            <c:manualLayout>
              <c:xMode val="edge"/>
              <c:yMode val="edge"/>
              <c:x val="0.49575070821529743"/>
              <c:y val="0.871244635193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6519872"/>
        <c:crosses val="autoZero"/>
        <c:crossBetween val="midCat"/>
        <c:majorUnit val="5.0000000000000001E-4"/>
        <c:minorUnit val="1E-4"/>
      </c:valAx>
      <c:valAx>
        <c:axId val="396519872"/>
        <c:scaling>
          <c:orientation val="minMax"/>
          <c:max val="0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c</a:t>
                </a:r>
                <a:r>
                  <a:rPr lang="ja-JP" altLang="en-US" sz="12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A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 [mol/m</a:t>
                </a:r>
                <a:r>
                  <a:rPr lang="ja-JP" altLang="en-US" sz="1200" b="0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3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3.7811134635360919E-3"/>
              <c:y val="0.23497332316344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6517912"/>
        <c:crosses val="autoZero"/>
        <c:crossBetween val="midCat"/>
        <c:majorUnit val="5.000000000000001E-2"/>
        <c:minorUnit val="1.0000000000000002E-2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13314447592068"/>
          <c:y val="6.4377682403433473E-2"/>
          <c:w val="0.72237960339943341"/>
          <c:h val="0.69527896995708149"/>
        </c:manualLayout>
      </c:layout>
      <c:scatterChart>
        <c:scatterStyle val="smooth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'例題23 １次元拡散球座標伴一次反応'!$Q$12:$Q$41</c:f>
              <c:numCache>
                <c:formatCode>0.00000_ </c:formatCode>
                <c:ptCount val="30"/>
                <c:pt idx="0">
                  <c:v>0</c:v>
                </c:pt>
                <c:pt idx="1">
                  <c:v>5.0000000000000002E-5</c:v>
                </c:pt>
                <c:pt idx="2">
                  <c:v>1.000000000000001E-4</c:v>
                </c:pt>
                <c:pt idx="3">
                  <c:v>1.5000000000000023E-4</c:v>
                </c:pt>
                <c:pt idx="4">
                  <c:v>2.0000000000000036E-4</c:v>
                </c:pt>
                <c:pt idx="5">
                  <c:v>2.5000000000000049E-4</c:v>
                </c:pt>
                <c:pt idx="6">
                  <c:v>3.0000000000000062E-4</c:v>
                </c:pt>
                <c:pt idx="7">
                  <c:v>3.5000000000000076E-4</c:v>
                </c:pt>
                <c:pt idx="8">
                  <c:v>4.0000000000000089E-4</c:v>
                </c:pt>
                <c:pt idx="9">
                  <c:v>4.5000000000000102E-4</c:v>
                </c:pt>
                <c:pt idx="10">
                  <c:v>5.0000000000000109E-4</c:v>
                </c:pt>
                <c:pt idx="11">
                  <c:v>5.5000000000000123E-4</c:v>
                </c:pt>
                <c:pt idx="12">
                  <c:v>6.0000000000000136E-4</c:v>
                </c:pt>
                <c:pt idx="13">
                  <c:v>6.5000000000000149E-4</c:v>
                </c:pt>
                <c:pt idx="14">
                  <c:v>7.0000000000000162E-4</c:v>
                </c:pt>
                <c:pt idx="15">
                  <c:v>7.5000000000000175E-4</c:v>
                </c:pt>
                <c:pt idx="16">
                  <c:v>8.0000000000000188E-4</c:v>
                </c:pt>
                <c:pt idx="17">
                  <c:v>8.5000000000000201E-4</c:v>
                </c:pt>
                <c:pt idx="18">
                  <c:v>9.0000000000000214E-4</c:v>
                </c:pt>
                <c:pt idx="19">
                  <c:v>9.5000000000000227E-4</c:v>
                </c:pt>
                <c:pt idx="20">
                  <c:v>1.0000000000000013E-3</c:v>
                </c:pt>
                <c:pt idx="21">
                  <c:v>1.0499999999999993E-3</c:v>
                </c:pt>
                <c:pt idx="22">
                  <c:v>1.0999999999999972E-3</c:v>
                </c:pt>
                <c:pt idx="23">
                  <c:v>1.1499999999999952E-3</c:v>
                </c:pt>
                <c:pt idx="24">
                  <c:v>1.1999999999999932E-3</c:v>
                </c:pt>
                <c:pt idx="25">
                  <c:v>1.2499999999999911E-3</c:v>
                </c:pt>
                <c:pt idx="26">
                  <c:v>1.2999999999999891E-3</c:v>
                </c:pt>
                <c:pt idx="27">
                  <c:v>1.3499999999999871E-3</c:v>
                </c:pt>
                <c:pt idx="28">
                  <c:v>1.399999999999985E-3</c:v>
                </c:pt>
                <c:pt idx="29">
                  <c:v>1.449999999999983E-3</c:v>
                </c:pt>
              </c:numCache>
            </c:numRef>
          </c:xVal>
          <c:yVal>
            <c:numRef>
              <c:f>'例題23 １次元拡散球座標伴一次反応'!$R$12:$R$41</c:f>
              <c:numCache>
                <c:formatCode>0.000_ </c:formatCode>
                <c:ptCount val="30"/>
                <c:pt idx="0">
                  <c:v>0.19</c:v>
                </c:pt>
                <c:pt idx="1">
                  <c:v>0.17838992443917434</c:v>
                </c:pt>
                <c:pt idx="2">
                  <c:v>0.16766484368678244</c:v>
                </c:pt>
                <c:pt idx="3">
                  <c:v>0.15775863397032711</c:v>
                </c:pt>
                <c:pt idx="4">
                  <c:v>0.14861053726124634</c:v>
                </c:pt>
                <c:pt idx="5">
                  <c:v>0.14016473706226337</c:v>
                </c:pt>
                <c:pt idx="6">
                  <c:v>0.13236996978224505</c:v>
                </c:pt>
                <c:pt idx="7">
                  <c:v>0.12517916880691771</c:v>
                </c:pt>
                <c:pt idx="8">
                  <c:v>0.11854913862204861</c:v>
                </c:pt>
                <c:pt idx="9">
                  <c:v>0.11244025657361036</c:v>
                </c:pt>
                <c:pt idx="10">
                  <c:v>0.10681620005885915</c:v>
                </c:pt>
                <c:pt idx="11">
                  <c:v>0.10164369713491268</c:v>
                </c:pt>
                <c:pt idx="12">
                  <c:v>9.6892298708974756E-2</c:v>
                </c:pt>
                <c:pt idx="13">
                  <c:v>9.2534170638474508E-2</c:v>
                </c:pt>
                <c:pt idx="14">
                  <c:v>8.8543904221791703E-2</c:v>
                </c:pt>
                <c:pt idx="15">
                  <c:v>8.4898343702893078E-2</c:v>
                </c:pt>
                <c:pt idx="16">
                  <c:v>8.1576429548606305E-2</c:v>
                </c:pt>
                <c:pt idx="17">
                  <c:v>7.8559056389038817E-2</c:v>
                </c:pt>
                <c:pt idx="18">
                  <c:v>7.5828944645785573E-2</c:v>
                </c:pt>
                <c:pt idx="19">
                  <c:v>7.3370525020044236E-2</c:v>
                </c:pt>
                <c:pt idx="20">
                  <c:v>7.1169835195640893E-2</c:v>
                </c:pt>
                <c:pt idx="21">
                  <c:v>6.9214428378322243E-2</c:v>
                </c:pt>
                <c:pt idx="22">
                  <c:v>6.7493293755582329E-2</c:v>
                </c:pt>
                <c:pt idx="23">
                  <c:v>6.5996789910494236E-2</c:v>
                </c:pt>
                <c:pt idx="24">
                  <c:v>6.4716594478251122E-2</c:v>
                </c:pt>
                <c:pt idx="25">
                  <c:v>6.3645679517314702E-2</c:v>
                </c:pt>
                <c:pt idx="26">
                  <c:v>6.277834200919799E-2</c:v>
                </c:pt>
                <c:pt idx="27">
                  <c:v>6.2110398479212681E-2</c:v>
                </c:pt>
                <c:pt idx="28">
                  <c:v>6.1640090153121121E-2</c:v>
                </c:pt>
                <c:pt idx="29">
                  <c:v>6.1374618951140311E-2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'例題23 １次元拡散球座標伴一次反応'!$Q$12:$Q$41</c:f>
              <c:numCache>
                <c:formatCode>0.00000_ </c:formatCode>
                <c:ptCount val="30"/>
                <c:pt idx="0">
                  <c:v>0</c:v>
                </c:pt>
                <c:pt idx="1">
                  <c:v>5.0000000000000002E-5</c:v>
                </c:pt>
                <c:pt idx="2">
                  <c:v>1.000000000000001E-4</c:v>
                </c:pt>
                <c:pt idx="3">
                  <c:v>1.5000000000000023E-4</c:v>
                </c:pt>
                <c:pt idx="4">
                  <c:v>2.0000000000000036E-4</c:v>
                </c:pt>
                <c:pt idx="5">
                  <c:v>2.5000000000000049E-4</c:v>
                </c:pt>
                <c:pt idx="6">
                  <c:v>3.0000000000000062E-4</c:v>
                </c:pt>
                <c:pt idx="7">
                  <c:v>3.5000000000000076E-4</c:v>
                </c:pt>
                <c:pt idx="8">
                  <c:v>4.0000000000000089E-4</c:v>
                </c:pt>
                <c:pt idx="9">
                  <c:v>4.5000000000000102E-4</c:v>
                </c:pt>
                <c:pt idx="10">
                  <c:v>5.0000000000000109E-4</c:v>
                </c:pt>
                <c:pt idx="11">
                  <c:v>5.5000000000000123E-4</c:v>
                </c:pt>
                <c:pt idx="12">
                  <c:v>6.0000000000000136E-4</c:v>
                </c:pt>
                <c:pt idx="13">
                  <c:v>6.5000000000000149E-4</c:v>
                </c:pt>
                <c:pt idx="14">
                  <c:v>7.0000000000000162E-4</c:v>
                </c:pt>
                <c:pt idx="15">
                  <c:v>7.5000000000000175E-4</c:v>
                </c:pt>
                <c:pt idx="16">
                  <c:v>8.0000000000000188E-4</c:v>
                </c:pt>
                <c:pt idx="17">
                  <c:v>8.5000000000000201E-4</c:v>
                </c:pt>
                <c:pt idx="18">
                  <c:v>9.0000000000000214E-4</c:v>
                </c:pt>
                <c:pt idx="19">
                  <c:v>9.5000000000000227E-4</c:v>
                </c:pt>
                <c:pt idx="20">
                  <c:v>1.0000000000000013E-3</c:v>
                </c:pt>
                <c:pt idx="21">
                  <c:v>1.0499999999999993E-3</c:v>
                </c:pt>
                <c:pt idx="22">
                  <c:v>1.0999999999999972E-3</c:v>
                </c:pt>
                <c:pt idx="23">
                  <c:v>1.1499999999999952E-3</c:v>
                </c:pt>
                <c:pt idx="24">
                  <c:v>1.1999999999999932E-3</c:v>
                </c:pt>
                <c:pt idx="25">
                  <c:v>1.2499999999999911E-3</c:v>
                </c:pt>
                <c:pt idx="26">
                  <c:v>1.2999999999999891E-3</c:v>
                </c:pt>
                <c:pt idx="27">
                  <c:v>1.3499999999999871E-3</c:v>
                </c:pt>
                <c:pt idx="28">
                  <c:v>1.399999999999985E-3</c:v>
                </c:pt>
                <c:pt idx="29">
                  <c:v>1.449999999999983E-3</c:v>
                </c:pt>
              </c:numCache>
            </c:numRef>
          </c:xVal>
          <c:yVal>
            <c:numRef>
              <c:f>'例題23 １次元拡散球座標伴一次反応'!$S$12:$S$41</c:f>
              <c:numCache>
                <c:formatCode>0.000_ </c:formatCode>
                <c:ptCount val="30"/>
                <c:pt idx="0">
                  <c:v>0.19</c:v>
                </c:pt>
                <c:pt idx="1">
                  <c:v>0.17595817319952908</c:v>
                </c:pt>
                <c:pt idx="2">
                  <c:v>0.16308439985590809</c:v>
                </c:pt>
                <c:pt idx="3">
                  <c:v>0.15128273114102575</c:v>
                </c:pt>
                <c:pt idx="4">
                  <c:v>0.14046549521446283</c:v>
                </c:pt>
                <c:pt idx="5">
                  <c:v>0.13055259710228562</c:v>
                </c:pt>
                <c:pt idx="6">
                  <c:v>0.12147088010300361</c:v>
                </c:pt>
                <c:pt idx="7">
                  <c:v>0.11315354343470775</c:v>
                </c:pt>
                <c:pt idx="8">
                  <c:v>0.10553961130482022</c:v>
                </c:pt>
                <c:pt idx="9">
                  <c:v>9.8573449009728462E-2</c:v>
                </c:pt>
                <c:pt idx="10">
                  <c:v>9.2204322059063176E-2</c:v>
                </c:pt>
                <c:pt idx="11">
                  <c:v>8.6385994671208471E-2</c:v>
                </c:pt>
                <c:pt idx="12">
                  <c:v>8.1076364304856902E-2</c:v>
                </c:pt>
                <c:pt idx="13">
                  <c:v>7.6237129177279511E-2</c:v>
                </c:pt>
                <c:pt idx="14">
                  <c:v>7.1833485973529287E-2</c:v>
                </c:pt>
                <c:pt idx="15">
                  <c:v>6.7833855170288962E-2</c:v>
                </c:pt>
                <c:pt idx="16">
                  <c:v>6.4209631578749329E-2</c:v>
                </c:pt>
                <c:pt idx="17">
                  <c:v>6.0934957842742971E-2</c:v>
                </c:pt>
                <c:pt idx="18">
                  <c:v>5.7986518691592728E-2</c:v>
                </c:pt>
                <c:pt idx="19">
                  <c:v>5.5343353703105704E-2</c:v>
                </c:pt>
                <c:pt idx="20">
                  <c:v>5.298668610360676E-2</c:v>
                </c:pt>
                <c:pt idx="21">
                  <c:v>5.0899764558323998E-2</c:v>
                </c:pt>
                <c:pt idx="22">
                  <c:v>4.9067713634684429E-2</c:v>
                </c:pt>
                <c:pt idx="23">
                  <c:v>4.7477385826146849E-2</c:v>
                </c:pt>
                <c:pt idx="24">
                  <c:v>4.6117201590099972E-2</c:v>
                </c:pt>
                <c:pt idx="25">
                  <c:v>4.4976947758213044E-2</c:v>
                </c:pt>
                <c:pt idx="26">
                  <c:v>4.4047459212161674E-2</c:v>
                </c:pt>
                <c:pt idx="27">
                  <c:v>4.3319955869427107E-2</c:v>
                </c:pt>
                <c:pt idx="28">
                  <c:v>4.2784137335722297E-2</c:v>
                </c:pt>
                <c:pt idx="29">
                  <c:v>4.241941357911333E-2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'例題23 １次元拡散球座標伴一次反応'!$Q$12:$Q$41</c:f>
              <c:numCache>
                <c:formatCode>0.00000_ </c:formatCode>
                <c:ptCount val="30"/>
                <c:pt idx="0">
                  <c:v>0</c:v>
                </c:pt>
                <c:pt idx="1">
                  <c:v>5.0000000000000002E-5</c:v>
                </c:pt>
                <c:pt idx="2">
                  <c:v>1.000000000000001E-4</c:v>
                </c:pt>
                <c:pt idx="3">
                  <c:v>1.5000000000000023E-4</c:v>
                </c:pt>
                <c:pt idx="4">
                  <c:v>2.0000000000000036E-4</c:v>
                </c:pt>
                <c:pt idx="5">
                  <c:v>2.5000000000000049E-4</c:v>
                </c:pt>
                <c:pt idx="6">
                  <c:v>3.0000000000000062E-4</c:v>
                </c:pt>
                <c:pt idx="7">
                  <c:v>3.5000000000000076E-4</c:v>
                </c:pt>
                <c:pt idx="8">
                  <c:v>4.0000000000000089E-4</c:v>
                </c:pt>
                <c:pt idx="9">
                  <c:v>4.5000000000000102E-4</c:v>
                </c:pt>
                <c:pt idx="10">
                  <c:v>5.0000000000000109E-4</c:v>
                </c:pt>
                <c:pt idx="11">
                  <c:v>5.5000000000000123E-4</c:v>
                </c:pt>
                <c:pt idx="12">
                  <c:v>6.0000000000000136E-4</c:v>
                </c:pt>
                <c:pt idx="13">
                  <c:v>6.5000000000000149E-4</c:v>
                </c:pt>
                <c:pt idx="14">
                  <c:v>7.0000000000000162E-4</c:v>
                </c:pt>
                <c:pt idx="15">
                  <c:v>7.5000000000000175E-4</c:v>
                </c:pt>
                <c:pt idx="16">
                  <c:v>8.0000000000000188E-4</c:v>
                </c:pt>
                <c:pt idx="17">
                  <c:v>8.5000000000000201E-4</c:v>
                </c:pt>
                <c:pt idx="18">
                  <c:v>9.0000000000000214E-4</c:v>
                </c:pt>
                <c:pt idx="19">
                  <c:v>9.5000000000000227E-4</c:v>
                </c:pt>
                <c:pt idx="20">
                  <c:v>1.0000000000000013E-3</c:v>
                </c:pt>
                <c:pt idx="21">
                  <c:v>1.0499999999999993E-3</c:v>
                </c:pt>
                <c:pt idx="22">
                  <c:v>1.0999999999999972E-3</c:v>
                </c:pt>
                <c:pt idx="23">
                  <c:v>1.1499999999999952E-3</c:v>
                </c:pt>
                <c:pt idx="24">
                  <c:v>1.1999999999999932E-3</c:v>
                </c:pt>
                <c:pt idx="25">
                  <c:v>1.2499999999999911E-3</c:v>
                </c:pt>
                <c:pt idx="26">
                  <c:v>1.2999999999999891E-3</c:v>
                </c:pt>
                <c:pt idx="27">
                  <c:v>1.3499999999999871E-3</c:v>
                </c:pt>
                <c:pt idx="28">
                  <c:v>1.399999999999985E-3</c:v>
                </c:pt>
                <c:pt idx="29">
                  <c:v>1.449999999999983E-3</c:v>
                </c:pt>
              </c:numCache>
            </c:numRef>
          </c:xVal>
          <c:yVal>
            <c:numRef>
              <c:f>'例題23 １次元拡散球座標伴一次反応'!$T$12:$T$41</c:f>
              <c:numCache>
                <c:formatCode>0.000_ </c:formatCode>
                <c:ptCount val="30"/>
                <c:pt idx="0">
                  <c:v>0.19</c:v>
                </c:pt>
                <c:pt idx="1">
                  <c:v>0.1727012155213824</c:v>
                </c:pt>
                <c:pt idx="2">
                  <c:v>0.15700350901012972</c:v>
                </c:pt>
                <c:pt idx="3">
                  <c:v>0.14276135687432387</c:v>
                </c:pt>
                <c:pt idx="4">
                  <c:v>0.12984272973514052</c:v>
                </c:pt>
                <c:pt idx="5">
                  <c:v>0.11812786847177399</c:v>
                </c:pt>
                <c:pt idx="6">
                  <c:v>0.10750817402262289</c:v>
                </c:pt>
                <c:pt idx="7">
                  <c:v>9.7885200650901047E-2</c:v>
                </c:pt>
                <c:pt idx="8">
                  <c:v>8.9169743342052493E-2</c:v>
                </c:pt>
                <c:pt idx="9">
                  <c:v>8.128101087304844E-2</c:v>
                </c:pt>
                <c:pt idx="10">
                  <c:v>7.4145876887918752E-2</c:v>
                </c:pt>
                <c:pt idx="11">
                  <c:v>6.7698202037085209E-2</c:v>
                </c:pt>
                <c:pt idx="12">
                  <c:v>6.1878220896922659E-2</c:v>
                </c:pt>
                <c:pt idx="13">
                  <c:v>5.6631987986585829E-2</c:v>
                </c:pt>
                <c:pt idx="14">
                  <c:v>5.1910877747073723E-2</c:v>
                </c:pt>
                <c:pt idx="15">
                  <c:v>4.7671133847838769E-2</c:v>
                </c:pt>
                <c:pt idx="16">
                  <c:v>4.3873463643625141E-2</c:v>
                </c:pt>
                <c:pt idx="17">
                  <c:v>4.0482674022878973E-2</c:v>
                </c:pt>
                <c:pt idx="18">
                  <c:v>3.7467345272896344E-2</c:v>
                </c:pt>
                <c:pt idx="19">
                  <c:v>3.4799539939420705E-2</c:v>
                </c:pt>
                <c:pt idx="20">
                  <c:v>3.2454543982940266E-2</c:v>
                </c:pt>
                <c:pt idx="21">
                  <c:v>3.0410637833476327E-2</c:v>
                </c:pt>
                <c:pt idx="22">
                  <c:v>2.8648895222975475E-2</c:v>
                </c:pt>
                <c:pt idx="23">
                  <c:v>2.7153007932092119E-2</c:v>
                </c:pt>
                <c:pt idx="24">
                  <c:v>2.5909134828565362E-2</c:v>
                </c:pt>
                <c:pt idx="25">
                  <c:v>2.4905773799784588E-2</c:v>
                </c:pt>
                <c:pt idx="26">
                  <c:v>2.4133655394593639E-2</c:v>
                </c:pt>
                <c:pt idx="27">
                  <c:v>2.3585657190875003E-2</c:v>
                </c:pt>
                <c:pt idx="28">
                  <c:v>2.3256738097853735E-2</c:v>
                </c:pt>
                <c:pt idx="29">
                  <c:v>2.3143891987151478E-2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519088"/>
        <c:axId val="396515168"/>
      </c:scatterChart>
      <c:valAx>
        <c:axId val="396519088"/>
        <c:scaling>
          <c:orientation val="minMax"/>
          <c:max val="1.5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y [m]</a:t>
                </a:r>
              </a:p>
            </c:rich>
          </c:tx>
          <c:layout>
            <c:manualLayout>
              <c:xMode val="edge"/>
              <c:yMode val="edge"/>
              <c:x val="0.50701829876899185"/>
              <c:y val="0.88573738065350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6515168"/>
        <c:crosses val="autoZero"/>
        <c:crossBetween val="midCat"/>
        <c:majorUnit val="5.0000000000000001E-4"/>
        <c:minorUnit val="1E-4"/>
      </c:valAx>
      <c:valAx>
        <c:axId val="396515168"/>
        <c:scaling>
          <c:orientation val="minMax"/>
          <c:max val="0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c</a:t>
                </a:r>
                <a:r>
                  <a:rPr lang="ja-JP" altLang="en-US" sz="12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A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 [mol/m</a:t>
                </a:r>
                <a:r>
                  <a:rPr lang="ja-JP" altLang="en-US" sz="1200" b="0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3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9640554749387439E-3"/>
              <c:y val="0.24463501844878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6519088"/>
        <c:crosses val="autoZero"/>
        <c:crossBetween val="midCat"/>
        <c:majorUnit val="5.000000000000001E-2"/>
        <c:minorUnit val="1.0000000000000002E-2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9236479601963"/>
          <c:y val="5.1546564736914519E-2"/>
          <c:w val="0.75067949345648466"/>
          <c:h val="0.76288915810633495"/>
        </c:manualLayout>
      </c:layout>
      <c:scatterChart>
        <c:scatterStyle val="smoothMarker"/>
        <c:varyColors val="0"/>
        <c:ser>
          <c:idx val="0"/>
          <c:order val="0"/>
          <c:tx>
            <c:v>数値解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触媒有効係数!$G$4:$G$33</c:f>
              <c:numCache>
                <c:formatCode>0.00000_ </c:formatCode>
                <c:ptCount val="30"/>
                <c:pt idx="0">
                  <c:v>0</c:v>
                </c:pt>
                <c:pt idx="1">
                  <c:v>1E-4</c:v>
                </c:pt>
                <c:pt idx="2">
                  <c:v>2.000000000000002E-4</c:v>
                </c:pt>
                <c:pt idx="3">
                  <c:v>3.0000000000000046E-4</c:v>
                </c:pt>
                <c:pt idx="4">
                  <c:v>4.0000000000000072E-4</c:v>
                </c:pt>
                <c:pt idx="5">
                  <c:v>5.0000000000000099E-4</c:v>
                </c:pt>
                <c:pt idx="6">
                  <c:v>6.0000000000000125E-4</c:v>
                </c:pt>
                <c:pt idx="7">
                  <c:v>7.0000000000000151E-4</c:v>
                </c:pt>
                <c:pt idx="8">
                  <c:v>8.0000000000000177E-4</c:v>
                </c:pt>
                <c:pt idx="9">
                  <c:v>9.0000000000000204E-4</c:v>
                </c:pt>
                <c:pt idx="10">
                  <c:v>1.0000000000000022E-3</c:v>
                </c:pt>
                <c:pt idx="11">
                  <c:v>1.1000000000000025E-3</c:v>
                </c:pt>
                <c:pt idx="12">
                  <c:v>1.2000000000000027E-3</c:v>
                </c:pt>
                <c:pt idx="13">
                  <c:v>1.300000000000003E-3</c:v>
                </c:pt>
                <c:pt idx="14">
                  <c:v>1.4000000000000032E-3</c:v>
                </c:pt>
                <c:pt idx="15">
                  <c:v>1.5000000000000035E-3</c:v>
                </c:pt>
                <c:pt idx="16">
                  <c:v>1.6000000000000038E-3</c:v>
                </c:pt>
                <c:pt idx="17">
                  <c:v>1.700000000000004E-3</c:v>
                </c:pt>
                <c:pt idx="18">
                  <c:v>1.8000000000000043E-3</c:v>
                </c:pt>
                <c:pt idx="19">
                  <c:v>1.9000000000000045E-3</c:v>
                </c:pt>
                <c:pt idx="20">
                  <c:v>2.0000000000000026E-3</c:v>
                </c:pt>
                <c:pt idx="21">
                  <c:v>2.0999999999999986E-3</c:v>
                </c:pt>
                <c:pt idx="22">
                  <c:v>2.1999999999999945E-3</c:v>
                </c:pt>
                <c:pt idx="23">
                  <c:v>2.2999999999999904E-3</c:v>
                </c:pt>
                <c:pt idx="24">
                  <c:v>2.3999999999999863E-3</c:v>
                </c:pt>
                <c:pt idx="25">
                  <c:v>2.4999999999999823E-3</c:v>
                </c:pt>
                <c:pt idx="26">
                  <c:v>2.5999999999999782E-3</c:v>
                </c:pt>
                <c:pt idx="27">
                  <c:v>2.6999999999999741E-3</c:v>
                </c:pt>
                <c:pt idx="28">
                  <c:v>2.79999999999997E-3</c:v>
                </c:pt>
                <c:pt idx="29">
                  <c:v>2.899999999999966E-3</c:v>
                </c:pt>
              </c:numCache>
            </c:numRef>
          </c:xVal>
          <c:yVal>
            <c:numRef>
              <c:f>触媒有効係数!$H$4:$H$33</c:f>
              <c:numCache>
                <c:formatCode>0.0000_ </c:formatCode>
                <c:ptCount val="30"/>
                <c:pt idx="0">
                  <c:v>0.19</c:v>
                </c:pt>
                <c:pt idx="1">
                  <c:v>0.16218640764539499</c:v>
                </c:pt>
                <c:pt idx="2">
                  <c:v>0.13860937506933976</c:v>
                </c:pt>
                <c:pt idx="3">
                  <c:v>0.118611097386544</c:v>
                </c:pt>
                <c:pt idx="4">
                  <c:v>0.10163749264217928</c:v>
                </c:pt>
                <c:pt idx="5">
                  <c:v>8.7221676069086498E-2</c:v>
                </c:pt>
                <c:pt idx="6">
                  <c:v>7.4970091692402943E-2</c:v>
                </c:pt>
                <c:pt idx="7">
                  <c:v>6.4550871126763748E-2</c:v>
                </c:pt>
                <c:pt idx="8">
                  <c:v>5.5684059480451124E-2</c:v>
                </c:pt>
                <c:pt idx="9">
                  <c:v>4.8133406880175811E-2</c:v>
                </c:pt>
                <c:pt idx="10">
                  <c:v>4.1699473144111543E-2</c:v>
                </c:pt>
                <c:pt idx="11">
                  <c:v>3.6213834132054062E-2</c:v>
                </c:pt>
                <c:pt idx="12">
                  <c:v>3.1534212601997333E-2</c:v>
                </c:pt>
                <c:pt idx="13">
                  <c:v>2.7540385095138249E-2</c:v>
                </c:pt>
                <c:pt idx="14">
                  <c:v>2.4130740364964199E-2</c:v>
                </c:pt>
                <c:pt idx="15">
                  <c:v>2.1219384911689038E-2</c:v>
                </c:pt>
                <c:pt idx="16">
                  <c:v>1.8733707893502996E-2</c:v>
                </c:pt>
                <c:pt idx="17">
                  <c:v>1.6612331544353019E-2</c:v>
                </c:pt>
                <c:pt idx="18">
                  <c:v>1.4803384581856229E-2</c:v>
                </c:pt>
                <c:pt idx="19">
                  <c:v>1.3263045112123558E-2</c:v>
                </c:pt>
                <c:pt idx="20">
                  <c:v>1.1954306121669053E-2</c:v>
                </c:pt>
                <c:pt idx="21">
                  <c:v>1.0845920113042617E-2</c:v>
                </c:pt>
                <c:pt idx="22">
                  <c:v>9.9114777779283035E-3</c:v>
                </c:pt>
                <c:pt idx="23">
                  <c:v>9.1285632528076387E-3</c:v>
                </c:pt>
                <c:pt idx="24">
                  <c:v>8.4778893577496829E-3</c:v>
                </c:pt>
                <c:pt idx="25">
                  <c:v>7.9421983665315648E-3</c:v>
                </c:pt>
                <c:pt idx="26">
                  <c:v>7.504322277227503E-3</c:v>
                </c:pt>
                <c:pt idx="27">
                  <c:v>7.1422208962018336E-3</c:v>
                </c:pt>
                <c:pt idx="28">
                  <c:v>6.810139640494285E-3</c:v>
                </c:pt>
                <c:pt idx="29">
                  <c:v>6.3082664061674181E-3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触媒有効係数!$E$4:$E$33</c:f>
              <c:numCache>
                <c:formatCode>0.00000_ </c:formatCode>
                <c:ptCount val="30"/>
                <c:pt idx="0">
                  <c:v>0</c:v>
                </c:pt>
                <c:pt idx="1">
                  <c:v>5.0000000000000002E-5</c:v>
                </c:pt>
                <c:pt idx="2">
                  <c:v>1.000000000000001E-4</c:v>
                </c:pt>
                <c:pt idx="3">
                  <c:v>1.5000000000000023E-4</c:v>
                </c:pt>
                <c:pt idx="4">
                  <c:v>2.0000000000000036E-4</c:v>
                </c:pt>
                <c:pt idx="5">
                  <c:v>2.5000000000000049E-4</c:v>
                </c:pt>
                <c:pt idx="6">
                  <c:v>3.0000000000000062E-4</c:v>
                </c:pt>
                <c:pt idx="7">
                  <c:v>3.5000000000000076E-4</c:v>
                </c:pt>
                <c:pt idx="8">
                  <c:v>4.0000000000000089E-4</c:v>
                </c:pt>
                <c:pt idx="9">
                  <c:v>4.5000000000000102E-4</c:v>
                </c:pt>
                <c:pt idx="10">
                  <c:v>5.0000000000000109E-4</c:v>
                </c:pt>
                <c:pt idx="11">
                  <c:v>5.5000000000000123E-4</c:v>
                </c:pt>
                <c:pt idx="12">
                  <c:v>6.0000000000000136E-4</c:v>
                </c:pt>
                <c:pt idx="13">
                  <c:v>6.5000000000000149E-4</c:v>
                </c:pt>
                <c:pt idx="14">
                  <c:v>7.0000000000000162E-4</c:v>
                </c:pt>
                <c:pt idx="15">
                  <c:v>7.5000000000000175E-4</c:v>
                </c:pt>
                <c:pt idx="16">
                  <c:v>8.0000000000000188E-4</c:v>
                </c:pt>
                <c:pt idx="17">
                  <c:v>8.5000000000000201E-4</c:v>
                </c:pt>
                <c:pt idx="18">
                  <c:v>9.0000000000000214E-4</c:v>
                </c:pt>
                <c:pt idx="19">
                  <c:v>9.5000000000000227E-4</c:v>
                </c:pt>
                <c:pt idx="20">
                  <c:v>1.0000000000000013E-3</c:v>
                </c:pt>
                <c:pt idx="21">
                  <c:v>1.0499999999999993E-3</c:v>
                </c:pt>
                <c:pt idx="22">
                  <c:v>1.0999999999999972E-3</c:v>
                </c:pt>
                <c:pt idx="23">
                  <c:v>1.1499999999999952E-3</c:v>
                </c:pt>
                <c:pt idx="24">
                  <c:v>1.1999999999999932E-3</c:v>
                </c:pt>
                <c:pt idx="25">
                  <c:v>1.2499999999999911E-3</c:v>
                </c:pt>
                <c:pt idx="26">
                  <c:v>1.2999999999999891E-3</c:v>
                </c:pt>
                <c:pt idx="27">
                  <c:v>1.3499999999999871E-3</c:v>
                </c:pt>
                <c:pt idx="28">
                  <c:v>1.399999999999985E-3</c:v>
                </c:pt>
                <c:pt idx="29">
                  <c:v>1.449999999999983E-3</c:v>
                </c:pt>
              </c:numCache>
            </c:numRef>
          </c:xVal>
          <c:yVal>
            <c:numRef>
              <c:f>触媒有効係数!$F$4:$F$33</c:f>
              <c:numCache>
                <c:formatCode>0.0000_ </c:formatCode>
                <c:ptCount val="30"/>
                <c:pt idx="0">
                  <c:v>0.19</c:v>
                </c:pt>
                <c:pt idx="1">
                  <c:v>0.17838992443917434</c:v>
                </c:pt>
                <c:pt idx="2">
                  <c:v>0.16766484368678244</c:v>
                </c:pt>
                <c:pt idx="3">
                  <c:v>0.15775863397032711</c:v>
                </c:pt>
                <c:pt idx="4">
                  <c:v>0.14861053726124634</c:v>
                </c:pt>
                <c:pt idx="5">
                  <c:v>0.14016473706226337</c:v>
                </c:pt>
                <c:pt idx="6">
                  <c:v>0.13236996978224505</c:v>
                </c:pt>
                <c:pt idx="7">
                  <c:v>0.12517916880691771</c:v>
                </c:pt>
                <c:pt idx="8">
                  <c:v>0.11854913862204861</c:v>
                </c:pt>
                <c:pt idx="9">
                  <c:v>0.11244025657361036</c:v>
                </c:pt>
                <c:pt idx="10">
                  <c:v>0.10681620005885915</c:v>
                </c:pt>
                <c:pt idx="11">
                  <c:v>0.10164369713491268</c:v>
                </c:pt>
                <c:pt idx="12">
                  <c:v>9.6892298708974756E-2</c:v>
                </c:pt>
                <c:pt idx="13">
                  <c:v>9.2534170638474508E-2</c:v>
                </c:pt>
                <c:pt idx="14">
                  <c:v>8.8543904221791703E-2</c:v>
                </c:pt>
                <c:pt idx="15">
                  <c:v>8.4898343702893078E-2</c:v>
                </c:pt>
                <c:pt idx="16">
                  <c:v>8.1576429548606305E-2</c:v>
                </c:pt>
                <c:pt idx="17">
                  <c:v>7.8559056389038817E-2</c:v>
                </c:pt>
                <c:pt idx="18">
                  <c:v>7.5828944645785573E-2</c:v>
                </c:pt>
                <c:pt idx="19">
                  <c:v>7.3370525020044236E-2</c:v>
                </c:pt>
                <c:pt idx="20">
                  <c:v>7.1169835195640893E-2</c:v>
                </c:pt>
                <c:pt idx="21">
                  <c:v>6.9214428378322243E-2</c:v>
                </c:pt>
                <c:pt idx="22">
                  <c:v>6.7493293755582329E-2</c:v>
                </c:pt>
                <c:pt idx="23">
                  <c:v>6.5996789910494236E-2</c:v>
                </c:pt>
                <c:pt idx="24">
                  <c:v>6.4716594478251122E-2</c:v>
                </c:pt>
                <c:pt idx="25">
                  <c:v>6.3645679517314702E-2</c:v>
                </c:pt>
                <c:pt idx="26">
                  <c:v>6.277834200919799E-2</c:v>
                </c:pt>
                <c:pt idx="27">
                  <c:v>6.2110398479212681E-2</c:v>
                </c:pt>
                <c:pt idx="28">
                  <c:v>6.1640090153121121E-2</c:v>
                </c:pt>
                <c:pt idx="29">
                  <c:v>6.1374618951140311E-2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触媒有効係数!$C$4:$C$33</c:f>
              <c:numCache>
                <c:formatCode>0.00000_ </c:formatCode>
                <c:ptCount val="30"/>
                <c:pt idx="0">
                  <c:v>0</c:v>
                </c:pt>
                <c:pt idx="1">
                  <c:v>2.5000000000000001E-5</c:v>
                </c:pt>
                <c:pt idx="2">
                  <c:v>5.000000000000005E-5</c:v>
                </c:pt>
                <c:pt idx="3">
                  <c:v>7.5000000000000115E-5</c:v>
                </c:pt>
                <c:pt idx="4">
                  <c:v>1.0000000000000018E-4</c:v>
                </c:pt>
                <c:pt idx="5">
                  <c:v>1.2500000000000025E-4</c:v>
                </c:pt>
                <c:pt idx="6">
                  <c:v>1.5000000000000031E-4</c:v>
                </c:pt>
                <c:pt idx="7">
                  <c:v>1.7500000000000038E-4</c:v>
                </c:pt>
                <c:pt idx="8">
                  <c:v>2.0000000000000044E-4</c:v>
                </c:pt>
                <c:pt idx="9">
                  <c:v>2.2500000000000051E-4</c:v>
                </c:pt>
                <c:pt idx="10">
                  <c:v>2.5000000000000055E-4</c:v>
                </c:pt>
                <c:pt idx="11">
                  <c:v>2.7500000000000061E-4</c:v>
                </c:pt>
                <c:pt idx="12">
                  <c:v>3.0000000000000068E-4</c:v>
                </c:pt>
                <c:pt idx="13">
                  <c:v>3.2500000000000074E-4</c:v>
                </c:pt>
                <c:pt idx="14">
                  <c:v>3.5000000000000081E-4</c:v>
                </c:pt>
                <c:pt idx="15">
                  <c:v>3.7500000000000088E-4</c:v>
                </c:pt>
                <c:pt idx="16">
                  <c:v>4.0000000000000094E-4</c:v>
                </c:pt>
                <c:pt idx="17">
                  <c:v>4.2500000000000101E-4</c:v>
                </c:pt>
                <c:pt idx="18">
                  <c:v>4.5000000000000107E-4</c:v>
                </c:pt>
                <c:pt idx="19">
                  <c:v>4.7500000000000114E-4</c:v>
                </c:pt>
                <c:pt idx="20">
                  <c:v>5.0000000000000066E-4</c:v>
                </c:pt>
                <c:pt idx="21">
                  <c:v>5.2499999999999964E-4</c:v>
                </c:pt>
                <c:pt idx="22">
                  <c:v>5.4999999999999862E-4</c:v>
                </c:pt>
                <c:pt idx="23">
                  <c:v>5.7499999999999761E-4</c:v>
                </c:pt>
                <c:pt idx="24">
                  <c:v>5.9999999999999659E-4</c:v>
                </c:pt>
                <c:pt idx="25">
                  <c:v>6.2499999999999557E-4</c:v>
                </c:pt>
                <c:pt idx="26">
                  <c:v>6.4999999999999455E-4</c:v>
                </c:pt>
                <c:pt idx="27">
                  <c:v>6.7499999999999353E-4</c:v>
                </c:pt>
                <c:pt idx="28">
                  <c:v>6.9999999999999251E-4</c:v>
                </c:pt>
                <c:pt idx="29">
                  <c:v>7.2499999999999149E-4</c:v>
                </c:pt>
              </c:numCache>
            </c:numRef>
          </c:xVal>
          <c:yVal>
            <c:numRef>
              <c:f>触媒有効係数!$D$4:$D$33</c:f>
              <c:numCache>
                <c:formatCode>0.0000_ </c:formatCode>
                <c:ptCount val="30"/>
                <c:pt idx="0">
                  <c:v>0.19</c:v>
                </c:pt>
                <c:pt idx="1">
                  <c:v>0.18620279700151987</c:v>
                </c:pt>
                <c:pt idx="2">
                  <c:v>0.18258115318688037</c:v>
                </c:pt>
                <c:pt idx="3">
                  <c:v>0.17912987597797694</c:v>
                </c:pt>
                <c:pt idx="4">
                  <c:v>0.17584402973695173</c:v>
                </c:pt>
                <c:pt idx="5">
                  <c:v>0.17271892784097445</c:v>
                </c:pt>
                <c:pt idx="6">
                  <c:v>0.16975012528391095</c:v>
                </c:pt>
                <c:pt idx="7">
                  <c:v>0.16693341182179491</c:v>
                </c:pt>
                <c:pt idx="8">
                  <c:v>0.16426480569116525</c:v>
                </c:pt>
                <c:pt idx="9">
                  <c:v>0.16174054794633722</c:v>
                </c:pt>
                <c:pt idx="10">
                  <c:v>0.15935709748598062</c:v>
                </c:pt>
                <c:pt idx="11">
                  <c:v>0.15711112687484161</c:v>
                </c:pt>
                <c:pt idx="12">
                  <c:v>0.15499951911927839</c:v>
                </c:pt>
                <c:pt idx="13">
                  <c:v>0.15301936563571927</c:v>
                </c:pt>
                <c:pt idx="14">
                  <c:v>0.15116796577646166</c:v>
                </c:pt>
                <c:pt idx="15">
                  <c:v>0.14944282847734583</c:v>
                </c:pt>
                <c:pt idx="16">
                  <c:v>0.14784167692020755</c:v>
                </c:pt>
                <c:pt idx="17">
                  <c:v>0.14636245765831635</c:v>
                </c:pt>
                <c:pt idx="18">
                  <c:v>0.14500335662438829</c:v>
                </c:pt>
                <c:pt idx="19">
                  <c:v>0.14376282620651037</c:v>
                </c:pt>
                <c:pt idx="20">
                  <c:v>0.1426396309318726</c:v>
                </c:pt>
                <c:pt idx="21">
                  <c:v>0.14163292600704908</c:v>
                </c:pt>
                <c:pt idx="22">
                  <c:v>0.14074239721984877</c:v>
                </c:pt>
                <c:pt idx="23">
                  <c:v>0.13996852329418316</c:v>
                </c:pt>
                <c:pt idx="24">
                  <c:v>0.13931310325803145</c:v>
                </c:pt>
                <c:pt idx="25">
                  <c:v>0.13878041950527059</c:v>
                </c:pt>
                <c:pt idx="26">
                  <c:v>0.13838014865455525</c:v>
                </c:pt>
                <c:pt idx="27">
                  <c:v>0.13813609812665251</c:v>
                </c:pt>
                <c:pt idx="28">
                  <c:v>0.13812115912986905</c:v>
                </c:pt>
                <c:pt idx="29">
                  <c:v>0.1387020040272394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513992"/>
        <c:axId val="396514384"/>
      </c:scatterChart>
      <c:valAx>
        <c:axId val="396513992"/>
        <c:scaling>
          <c:orientation val="minMax"/>
          <c:max val="3.0000000000000001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y [m]</a:t>
                </a:r>
              </a:p>
            </c:rich>
          </c:tx>
          <c:layout>
            <c:manualLayout>
              <c:xMode val="edge"/>
              <c:yMode val="edge"/>
              <c:x val="0.44986563671410995"/>
              <c:y val="0.893473676615165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514384"/>
        <c:crosses val="autoZero"/>
        <c:crossBetween val="midCat"/>
        <c:majorUnit val="1E-3"/>
        <c:minorUnit val="5.0000000000000001E-4"/>
      </c:valAx>
      <c:valAx>
        <c:axId val="396514384"/>
        <c:scaling>
          <c:orientation val="minMax"/>
          <c:max val="0.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ja-JP" altLang="en-US" sz="11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A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[mol/m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3550135501355014E-2"/>
              <c:y val="0.2989701545038829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513992"/>
        <c:crosses val="autoZero"/>
        <c:crossBetween val="midCat"/>
        <c:majorUnit val="0.1"/>
        <c:minorUnit val="0.05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10838274438179"/>
          <c:y val="5.1369948914324892E-2"/>
          <c:w val="0.754055049164708"/>
          <c:h val="0.72260394806150352"/>
        </c:manualLayout>
      </c:layout>
      <c:scatterChart>
        <c:scatterStyle val="smoothMarker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触媒有効係数!$A$53:$A$70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 formatCode="General">
                  <c:v>0.65</c:v>
                </c:pt>
                <c:pt idx="4">
                  <c:v>0.8</c:v>
                </c:pt>
                <c:pt idx="5">
                  <c:v>1</c:v>
                </c:pt>
                <c:pt idx="6" formatCode="General">
                  <c:v>1.3</c:v>
                </c:pt>
                <c:pt idx="7" formatCode="General">
                  <c:v>1.5</c:v>
                </c:pt>
                <c:pt idx="8" formatCode="General">
                  <c:v>2</c:v>
                </c:pt>
                <c:pt idx="9" formatCode="General">
                  <c:v>3</c:v>
                </c:pt>
                <c:pt idx="10" formatCode="General">
                  <c:v>5</c:v>
                </c:pt>
                <c:pt idx="11" formatCode="General">
                  <c:v>6.5</c:v>
                </c:pt>
                <c:pt idx="12" formatCode="General">
                  <c:v>8</c:v>
                </c:pt>
                <c:pt idx="13" formatCode="General">
                  <c:v>10</c:v>
                </c:pt>
                <c:pt idx="14" formatCode="General">
                  <c:v>30</c:v>
                </c:pt>
                <c:pt idx="15" formatCode="General">
                  <c:v>50</c:v>
                </c:pt>
                <c:pt idx="16" formatCode="General">
                  <c:v>80</c:v>
                </c:pt>
                <c:pt idx="17" formatCode="General">
                  <c:v>100</c:v>
                </c:pt>
              </c:numCache>
            </c:numRef>
          </c:xVal>
          <c:yVal>
            <c:numRef>
              <c:f>触媒有効係数!$B$53:$B$70</c:f>
              <c:numCache>
                <c:formatCode>0.000_ </c:formatCode>
                <c:ptCount val="18"/>
                <c:pt idx="0">
                  <c:v>0.99405096988407493</c:v>
                </c:pt>
                <c:pt idx="1">
                  <c:v>0.94985380639633621</c:v>
                </c:pt>
                <c:pt idx="2">
                  <c:v>0.87624945263169063</c:v>
                </c:pt>
                <c:pt idx="3">
                  <c:v>0.81307647749205514</c:v>
                </c:pt>
                <c:pt idx="4">
                  <c:v>0.74991176116948322</c:v>
                </c:pt>
                <c:pt idx="5">
                  <c:v>0.67163648998035574</c:v>
                </c:pt>
                <c:pt idx="6">
                  <c:v>0.57262273034680011</c:v>
                </c:pt>
                <c:pt idx="7">
                  <c:v>0.51868308523311346</c:v>
                </c:pt>
                <c:pt idx="8">
                  <c:v>0.41667281091677161</c:v>
                </c:pt>
                <c:pt idx="9">
                  <c:v>0.2962963064496163</c:v>
                </c:pt>
                <c:pt idx="10">
                  <c:v>0.18666666666670412</c:v>
                </c:pt>
                <c:pt idx="11">
                  <c:v>0.14595660749506903</c:v>
                </c:pt>
                <c:pt idx="12">
                  <c:v>0.11979166666666667</c:v>
                </c:pt>
                <c:pt idx="13">
                  <c:v>9.6666666666666679E-2</c:v>
                </c:pt>
                <c:pt idx="14">
                  <c:v>3.2962962962962965E-2</c:v>
                </c:pt>
                <c:pt idx="15">
                  <c:v>1.9866666666666668E-2</c:v>
                </c:pt>
                <c:pt idx="16">
                  <c:v>1.2447916666666668E-2</c:v>
                </c:pt>
                <c:pt idx="17">
                  <c:v>9.9666666666666671E-3</c:v>
                </c:pt>
              </c:numCache>
            </c:numRef>
          </c:yVal>
          <c:smooth val="1"/>
        </c:ser>
        <c:ser>
          <c:idx val="0"/>
          <c:order val="1"/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触媒有効係数!$C$38:$G$38</c:f>
              <c:numCache>
                <c:formatCode>0.00_);[Red]\(0.00\)</c:formatCode>
                <c:ptCount val="5"/>
                <c:pt idx="0">
                  <c:v>0.48181205582971581</c:v>
                </c:pt>
                <c:pt idx="2">
                  <c:v>0.96362411165943163</c:v>
                </c:pt>
                <c:pt idx="4">
                  <c:v>1.9272482233188633</c:v>
                </c:pt>
              </c:numCache>
            </c:numRef>
          </c:xVal>
          <c:yVal>
            <c:numRef>
              <c:f>触媒有効係数!$C$43:$G$43</c:f>
              <c:numCache>
                <c:formatCode>General</c:formatCode>
                <c:ptCount val="5"/>
                <c:pt idx="0">
                  <c:v>0.86</c:v>
                </c:pt>
                <c:pt idx="2">
                  <c:v>0.65802292263610318</c:v>
                </c:pt>
                <c:pt idx="4">
                  <c:v>0.39416189111747851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06664"/>
        <c:axId val="397707448"/>
      </c:scatterChart>
      <c:valAx>
        <c:axId val="397706664"/>
        <c:scaling>
          <c:logBase val="10"/>
          <c:orientation val="minMax"/>
          <c:max val="10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Thiele </a:t>
                </a: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Arial"/>
                  </a:rPr>
                  <a:t>数　φ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0810856735393625"/>
              <c:y val="0.88927084456908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7707448"/>
        <c:crossesAt val="0.1"/>
        <c:crossBetween val="midCat"/>
        <c:majorUnit val="10"/>
        <c:minorUnit val="10"/>
      </c:valAx>
      <c:valAx>
        <c:axId val="397707448"/>
        <c:scaling>
          <c:logBase val="10"/>
          <c:orientation val="minMax"/>
          <c:max val="1"/>
          <c:min val="0.1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有効係数　η</a:t>
                </a:r>
              </a:p>
            </c:rich>
          </c:tx>
          <c:layout>
            <c:manualLayout>
              <c:xMode val="edge"/>
              <c:yMode val="edge"/>
              <c:x val="6.2162162162162166E-2"/>
              <c:y val="0.27054830474957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7706664"/>
        <c:crossesAt val="0.1"/>
        <c:crossBetween val="midCat"/>
        <c:majorUnit val="10"/>
        <c:minorUnit val="1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06593881685134"/>
          <c:y val="5.1546564736914519E-2"/>
          <c:w val="0.72820763566969371"/>
          <c:h val="0.76288915810633495"/>
        </c:manualLayout>
      </c:layout>
      <c:scatterChart>
        <c:scatterStyle val="smooth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触媒有効係数!$Q$4:$Q$63</c:f>
              <c:numCache>
                <c:formatCode>0.00000_ </c:formatCode>
                <c:ptCount val="60"/>
                <c:pt idx="0">
                  <c:v>3.0000000000000001E-3</c:v>
                </c:pt>
                <c:pt idx="1">
                  <c:v>2.9000000000000002E-3</c:v>
                </c:pt>
                <c:pt idx="2">
                  <c:v>2.8E-3</c:v>
                </c:pt>
                <c:pt idx="3">
                  <c:v>2.6999999999999997E-3</c:v>
                </c:pt>
                <c:pt idx="4">
                  <c:v>2.5999999999999994E-3</c:v>
                </c:pt>
                <c:pt idx="5">
                  <c:v>2.4999999999999992E-3</c:v>
                </c:pt>
                <c:pt idx="6">
                  <c:v>2.3999999999999989E-3</c:v>
                </c:pt>
                <c:pt idx="7">
                  <c:v>2.2999999999999987E-3</c:v>
                </c:pt>
                <c:pt idx="8">
                  <c:v>2.1999999999999984E-3</c:v>
                </c:pt>
                <c:pt idx="9">
                  <c:v>2.0999999999999981E-3</c:v>
                </c:pt>
                <c:pt idx="10">
                  <c:v>1.9999999999999979E-3</c:v>
                </c:pt>
                <c:pt idx="11">
                  <c:v>1.8999999999999976E-3</c:v>
                </c:pt>
                <c:pt idx="12">
                  <c:v>1.7999999999999973E-3</c:v>
                </c:pt>
                <c:pt idx="13">
                  <c:v>1.6999999999999971E-3</c:v>
                </c:pt>
                <c:pt idx="14">
                  <c:v>1.5999999999999968E-3</c:v>
                </c:pt>
                <c:pt idx="15">
                  <c:v>1.4999999999999966E-3</c:v>
                </c:pt>
                <c:pt idx="16">
                  <c:v>1.3999999999999963E-3</c:v>
                </c:pt>
                <c:pt idx="17">
                  <c:v>1.299999999999996E-3</c:v>
                </c:pt>
                <c:pt idx="18">
                  <c:v>1.1999999999999958E-3</c:v>
                </c:pt>
                <c:pt idx="19">
                  <c:v>1.0999999999999955E-3</c:v>
                </c:pt>
                <c:pt idx="20">
                  <c:v>9.9999999999999742E-4</c:v>
                </c:pt>
                <c:pt idx="21">
                  <c:v>9.0000000000000149E-4</c:v>
                </c:pt>
                <c:pt idx="22">
                  <c:v>8.0000000000000557E-4</c:v>
                </c:pt>
                <c:pt idx="23">
                  <c:v>7.0000000000000964E-4</c:v>
                </c:pt>
                <c:pt idx="24">
                  <c:v>6.0000000000001372E-4</c:v>
                </c:pt>
                <c:pt idx="25">
                  <c:v>5.0000000000001779E-4</c:v>
                </c:pt>
                <c:pt idx="26">
                  <c:v>4.0000000000002187E-4</c:v>
                </c:pt>
                <c:pt idx="27">
                  <c:v>3.0000000000002594E-4</c:v>
                </c:pt>
                <c:pt idx="28">
                  <c:v>2.0000000000003001E-4</c:v>
                </c:pt>
                <c:pt idx="29">
                  <c:v>1.0000000000003409E-4</c:v>
                </c:pt>
                <c:pt idx="30">
                  <c:v>-1.0000000000003409E-4</c:v>
                </c:pt>
                <c:pt idx="31">
                  <c:v>-2.0000000000003001E-4</c:v>
                </c:pt>
                <c:pt idx="32">
                  <c:v>-3.0000000000002599E-4</c:v>
                </c:pt>
                <c:pt idx="33">
                  <c:v>-4.0000000000002197E-4</c:v>
                </c:pt>
                <c:pt idx="34">
                  <c:v>-5.0000000000001801E-4</c:v>
                </c:pt>
                <c:pt idx="35">
                  <c:v>-6.0000000000001404E-4</c:v>
                </c:pt>
                <c:pt idx="36">
                  <c:v>-7.0000000000000997E-4</c:v>
                </c:pt>
                <c:pt idx="37">
                  <c:v>-8.0000000000000503E-4</c:v>
                </c:pt>
                <c:pt idx="38">
                  <c:v>-9.0000000000000095E-4</c:v>
                </c:pt>
                <c:pt idx="39">
                  <c:v>-9.9999999999999699E-4</c:v>
                </c:pt>
                <c:pt idx="40">
                  <c:v>-1.0999999999999901E-3</c:v>
                </c:pt>
                <c:pt idx="41">
                  <c:v>-1.1999999999999899E-3</c:v>
                </c:pt>
                <c:pt idx="42">
                  <c:v>-1.29999999999998E-3</c:v>
                </c:pt>
                <c:pt idx="43">
                  <c:v>-1.39999999999998E-3</c:v>
                </c:pt>
                <c:pt idx="44">
                  <c:v>-1.4999999999999701E-3</c:v>
                </c:pt>
                <c:pt idx="45">
                  <c:v>-1.5999999999999699E-3</c:v>
                </c:pt>
                <c:pt idx="46">
                  <c:v>-1.69999999999996E-3</c:v>
                </c:pt>
                <c:pt idx="47">
                  <c:v>-1.7999999999999601E-3</c:v>
                </c:pt>
                <c:pt idx="48">
                  <c:v>-1.8999999999999601E-3</c:v>
                </c:pt>
                <c:pt idx="49">
                  <c:v>-1.9999999999999502E-3</c:v>
                </c:pt>
                <c:pt idx="50">
                  <c:v>-2.09999999999995E-3</c:v>
                </c:pt>
                <c:pt idx="51">
                  <c:v>-2.1999999999999399E-3</c:v>
                </c:pt>
                <c:pt idx="52">
                  <c:v>-2.2999999999999401E-3</c:v>
                </c:pt>
                <c:pt idx="53">
                  <c:v>-2.3999999999999399E-3</c:v>
                </c:pt>
                <c:pt idx="54">
                  <c:v>-2.4999999999999298E-3</c:v>
                </c:pt>
                <c:pt idx="55">
                  <c:v>-2.5999999999999301E-3</c:v>
                </c:pt>
                <c:pt idx="56">
                  <c:v>-2.6999999999999199E-3</c:v>
                </c:pt>
                <c:pt idx="57">
                  <c:v>-2.7999999999999202E-3</c:v>
                </c:pt>
                <c:pt idx="58">
                  <c:v>-2.89999999999992E-3</c:v>
                </c:pt>
                <c:pt idx="59">
                  <c:v>-2.9999999999999099E-3</c:v>
                </c:pt>
              </c:numCache>
            </c:numRef>
          </c:xVal>
          <c:yVal>
            <c:numRef>
              <c:f>触媒有効係数!$R$4:$R$63</c:f>
              <c:numCache>
                <c:formatCode>0.0000_ </c:formatCode>
                <c:ptCount val="60"/>
                <c:pt idx="0">
                  <c:v>0.19</c:v>
                </c:pt>
                <c:pt idx="1">
                  <c:v>0.16218640764539499</c:v>
                </c:pt>
                <c:pt idx="2">
                  <c:v>0.13860937506933976</c:v>
                </c:pt>
                <c:pt idx="3">
                  <c:v>0.118611097386544</c:v>
                </c:pt>
                <c:pt idx="4">
                  <c:v>0.10163749264217928</c:v>
                </c:pt>
                <c:pt idx="5">
                  <c:v>8.7221676069086498E-2</c:v>
                </c:pt>
                <c:pt idx="6">
                  <c:v>7.4970091692402943E-2</c:v>
                </c:pt>
                <c:pt idx="7">
                  <c:v>6.4550871126763748E-2</c:v>
                </c:pt>
                <c:pt idx="8">
                  <c:v>5.5684059480451124E-2</c:v>
                </c:pt>
                <c:pt idx="9">
                  <c:v>4.8133406880175811E-2</c:v>
                </c:pt>
                <c:pt idx="10">
                  <c:v>4.1699473144111543E-2</c:v>
                </c:pt>
                <c:pt idx="11">
                  <c:v>3.6213834132054062E-2</c:v>
                </c:pt>
                <c:pt idx="12">
                  <c:v>3.1534212601997333E-2</c:v>
                </c:pt>
                <c:pt idx="13">
                  <c:v>2.7540385095138249E-2</c:v>
                </c:pt>
                <c:pt idx="14">
                  <c:v>2.4130740364964199E-2</c:v>
                </c:pt>
                <c:pt idx="15">
                  <c:v>2.1219384911689038E-2</c:v>
                </c:pt>
                <c:pt idx="16">
                  <c:v>1.8733707893502996E-2</c:v>
                </c:pt>
                <c:pt idx="17">
                  <c:v>1.6612331544353019E-2</c:v>
                </c:pt>
                <c:pt idx="18">
                  <c:v>1.4803384581856229E-2</c:v>
                </c:pt>
                <c:pt idx="19">
                  <c:v>1.3263045112123558E-2</c:v>
                </c:pt>
                <c:pt idx="20">
                  <c:v>1.1954306121669053E-2</c:v>
                </c:pt>
                <c:pt idx="21">
                  <c:v>1.0845920113042617E-2</c:v>
                </c:pt>
                <c:pt idx="22">
                  <c:v>9.9114777779283035E-3</c:v>
                </c:pt>
                <c:pt idx="23">
                  <c:v>9.1285632528076387E-3</c:v>
                </c:pt>
                <c:pt idx="24">
                  <c:v>8.4778893577496829E-3</c:v>
                </c:pt>
                <c:pt idx="25">
                  <c:v>7.9421983665315648E-3</c:v>
                </c:pt>
                <c:pt idx="26">
                  <c:v>7.504322277227503E-3</c:v>
                </c:pt>
                <c:pt idx="27">
                  <c:v>7.1422208962018336E-3</c:v>
                </c:pt>
                <c:pt idx="28">
                  <c:v>6.810139640494285E-3</c:v>
                </c:pt>
                <c:pt idx="29">
                  <c:v>6.3082664061674181E-3</c:v>
                </c:pt>
                <c:pt idx="30">
                  <c:v>6.3082664061674181E-3</c:v>
                </c:pt>
                <c:pt idx="31">
                  <c:v>6.810139640494285E-3</c:v>
                </c:pt>
                <c:pt idx="32">
                  <c:v>7.1422208962018336E-3</c:v>
                </c:pt>
                <c:pt idx="33">
                  <c:v>7.504322277227503E-3</c:v>
                </c:pt>
                <c:pt idx="34">
                  <c:v>7.9421983665315648E-3</c:v>
                </c:pt>
                <c:pt idx="35">
                  <c:v>8.4778893577496829E-3</c:v>
                </c:pt>
                <c:pt idx="36">
                  <c:v>9.1285632528076387E-3</c:v>
                </c:pt>
                <c:pt idx="37">
                  <c:v>9.9114777779283035E-3</c:v>
                </c:pt>
                <c:pt idx="38">
                  <c:v>1.0845920113042617E-2</c:v>
                </c:pt>
                <c:pt idx="39">
                  <c:v>1.1954306121669053E-2</c:v>
                </c:pt>
                <c:pt idx="40">
                  <c:v>1.3263045112123558E-2</c:v>
                </c:pt>
                <c:pt idx="41">
                  <c:v>1.4803384581856229E-2</c:v>
                </c:pt>
                <c:pt idx="42">
                  <c:v>1.6612331544353019E-2</c:v>
                </c:pt>
                <c:pt idx="43">
                  <c:v>1.8733707893502996E-2</c:v>
                </c:pt>
                <c:pt idx="44">
                  <c:v>2.1219384911689038E-2</c:v>
                </c:pt>
                <c:pt idx="45">
                  <c:v>2.4130740364964199E-2</c:v>
                </c:pt>
                <c:pt idx="46">
                  <c:v>2.7540385095138249E-2</c:v>
                </c:pt>
                <c:pt idx="47">
                  <c:v>3.1534212601997333E-2</c:v>
                </c:pt>
                <c:pt idx="48">
                  <c:v>3.6213834132054062E-2</c:v>
                </c:pt>
                <c:pt idx="49">
                  <c:v>4.1699473144111543E-2</c:v>
                </c:pt>
                <c:pt idx="50">
                  <c:v>4.8133406880175811E-2</c:v>
                </c:pt>
                <c:pt idx="51">
                  <c:v>5.5684059480451124E-2</c:v>
                </c:pt>
                <c:pt idx="52">
                  <c:v>6.4550871126763748E-2</c:v>
                </c:pt>
                <c:pt idx="53">
                  <c:v>7.4970091692402943E-2</c:v>
                </c:pt>
                <c:pt idx="54">
                  <c:v>8.7221676069086498E-2</c:v>
                </c:pt>
                <c:pt idx="55">
                  <c:v>0.10163749264217928</c:v>
                </c:pt>
                <c:pt idx="56">
                  <c:v>0.118611097386544</c:v>
                </c:pt>
                <c:pt idx="57">
                  <c:v>0.13860937506933976</c:v>
                </c:pt>
                <c:pt idx="58">
                  <c:v>0.16218640764539499</c:v>
                </c:pt>
                <c:pt idx="59">
                  <c:v>0.19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触媒有効係数!$O$4:$O$63</c:f>
              <c:numCache>
                <c:formatCode>0.00000_ </c:formatCode>
                <c:ptCount val="60"/>
                <c:pt idx="0">
                  <c:v>1.5E-3</c:v>
                </c:pt>
                <c:pt idx="1">
                  <c:v>1.4500000000000001E-3</c:v>
                </c:pt>
                <c:pt idx="2">
                  <c:v>1.4E-3</c:v>
                </c:pt>
                <c:pt idx="3">
                  <c:v>1.3499999999999999E-3</c:v>
                </c:pt>
                <c:pt idx="4">
                  <c:v>1.2999999999999997E-3</c:v>
                </c:pt>
                <c:pt idx="5">
                  <c:v>1.2499999999999996E-3</c:v>
                </c:pt>
                <c:pt idx="6">
                  <c:v>1.1999999999999995E-3</c:v>
                </c:pt>
                <c:pt idx="7">
                  <c:v>1.1499999999999993E-3</c:v>
                </c:pt>
                <c:pt idx="8">
                  <c:v>1.0999999999999992E-3</c:v>
                </c:pt>
                <c:pt idx="9">
                  <c:v>1.0499999999999991E-3</c:v>
                </c:pt>
                <c:pt idx="10">
                  <c:v>9.9999999999999894E-4</c:v>
                </c:pt>
                <c:pt idx="11">
                  <c:v>9.4999999999999881E-4</c:v>
                </c:pt>
                <c:pt idx="12">
                  <c:v>8.9999999999999867E-4</c:v>
                </c:pt>
                <c:pt idx="13">
                  <c:v>8.4999999999999854E-4</c:v>
                </c:pt>
                <c:pt idx="14">
                  <c:v>7.9999999999999841E-4</c:v>
                </c:pt>
                <c:pt idx="15">
                  <c:v>7.4999999999999828E-4</c:v>
                </c:pt>
                <c:pt idx="16">
                  <c:v>6.9999999999999815E-4</c:v>
                </c:pt>
                <c:pt idx="17">
                  <c:v>6.4999999999999802E-4</c:v>
                </c:pt>
                <c:pt idx="18">
                  <c:v>5.9999999999999789E-4</c:v>
                </c:pt>
                <c:pt idx="19">
                  <c:v>5.4999999999999776E-4</c:v>
                </c:pt>
                <c:pt idx="20">
                  <c:v>4.9999999999999871E-4</c:v>
                </c:pt>
                <c:pt idx="21">
                  <c:v>4.5000000000000075E-4</c:v>
                </c:pt>
                <c:pt idx="22">
                  <c:v>4.0000000000000278E-4</c:v>
                </c:pt>
                <c:pt idx="23">
                  <c:v>3.5000000000000482E-4</c:v>
                </c:pt>
                <c:pt idx="24">
                  <c:v>3.0000000000000686E-4</c:v>
                </c:pt>
                <c:pt idx="25">
                  <c:v>2.500000000000089E-4</c:v>
                </c:pt>
                <c:pt idx="26">
                  <c:v>2.0000000000001093E-4</c:v>
                </c:pt>
                <c:pt idx="27">
                  <c:v>1.5000000000001297E-4</c:v>
                </c:pt>
                <c:pt idx="28">
                  <c:v>1.0000000000001501E-4</c:v>
                </c:pt>
                <c:pt idx="29">
                  <c:v>5.0000000000017045E-5</c:v>
                </c:pt>
                <c:pt idx="30">
                  <c:v>-5.0000000000017045E-5</c:v>
                </c:pt>
                <c:pt idx="31">
                  <c:v>-1.0000000000001501E-4</c:v>
                </c:pt>
                <c:pt idx="32">
                  <c:v>-1.50000000000013E-4</c:v>
                </c:pt>
                <c:pt idx="33">
                  <c:v>-2.0000000000001099E-4</c:v>
                </c:pt>
                <c:pt idx="34">
                  <c:v>-2.50000000000009E-4</c:v>
                </c:pt>
                <c:pt idx="35">
                  <c:v>-3.0000000000000702E-4</c:v>
                </c:pt>
                <c:pt idx="36">
                  <c:v>-3.5000000000000498E-4</c:v>
                </c:pt>
                <c:pt idx="37">
                  <c:v>-4.00000000000003E-4</c:v>
                </c:pt>
                <c:pt idx="38">
                  <c:v>-4.5000000000000102E-4</c:v>
                </c:pt>
                <c:pt idx="39">
                  <c:v>-4.9999999999999903E-4</c:v>
                </c:pt>
                <c:pt idx="40">
                  <c:v>-5.49999999999997E-4</c:v>
                </c:pt>
                <c:pt idx="41">
                  <c:v>-5.9999999999999496E-4</c:v>
                </c:pt>
                <c:pt idx="42">
                  <c:v>-6.4999999999999303E-4</c:v>
                </c:pt>
                <c:pt idx="43">
                  <c:v>-6.9999999999999099E-4</c:v>
                </c:pt>
                <c:pt idx="44">
                  <c:v>-7.4999999999998798E-4</c:v>
                </c:pt>
                <c:pt idx="45">
                  <c:v>-7.9999999999998605E-4</c:v>
                </c:pt>
                <c:pt idx="46">
                  <c:v>-8.4999999999998401E-4</c:v>
                </c:pt>
                <c:pt idx="47">
                  <c:v>-8.9999999999998198E-4</c:v>
                </c:pt>
                <c:pt idx="48">
                  <c:v>-9.4999999999998005E-4</c:v>
                </c:pt>
                <c:pt idx="49">
                  <c:v>-9.999999999999779E-4</c:v>
                </c:pt>
                <c:pt idx="50">
                  <c:v>-1.04999999999998E-3</c:v>
                </c:pt>
                <c:pt idx="51">
                  <c:v>-1.0999999999999799E-3</c:v>
                </c:pt>
                <c:pt idx="52">
                  <c:v>-1.14999999999998E-3</c:v>
                </c:pt>
                <c:pt idx="53">
                  <c:v>-1.19999999999997E-3</c:v>
                </c:pt>
                <c:pt idx="54">
                  <c:v>-1.2499999999999701E-3</c:v>
                </c:pt>
                <c:pt idx="55">
                  <c:v>-1.29999999999997E-3</c:v>
                </c:pt>
                <c:pt idx="56">
                  <c:v>-1.3499999999999699E-3</c:v>
                </c:pt>
                <c:pt idx="57">
                  <c:v>-1.3999999999999601E-3</c:v>
                </c:pt>
                <c:pt idx="58">
                  <c:v>-1.44999999999996E-3</c:v>
                </c:pt>
                <c:pt idx="59">
                  <c:v>-1.4999999999999599E-3</c:v>
                </c:pt>
              </c:numCache>
            </c:numRef>
          </c:xVal>
          <c:yVal>
            <c:numRef>
              <c:f>触媒有効係数!$P$4:$P$63</c:f>
              <c:numCache>
                <c:formatCode>0.0000_ </c:formatCode>
                <c:ptCount val="60"/>
                <c:pt idx="0">
                  <c:v>0.19</c:v>
                </c:pt>
                <c:pt idx="1">
                  <c:v>0.17838992443917434</c:v>
                </c:pt>
                <c:pt idx="2">
                  <c:v>0.16766484368678244</c:v>
                </c:pt>
                <c:pt idx="3">
                  <c:v>0.15775863397032711</c:v>
                </c:pt>
                <c:pt idx="4">
                  <c:v>0.14861053726124634</c:v>
                </c:pt>
                <c:pt idx="5">
                  <c:v>0.14016473706226337</c:v>
                </c:pt>
                <c:pt idx="6">
                  <c:v>0.13236996978224505</c:v>
                </c:pt>
                <c:pt idx="7">
                  <c:v>0.12517916880691771</c:v>
                </c:pt>
                <c:pt idx="8">
                  <c:v>0.11854913862204861</c:v>
                </c:pt>
                <c:pt idx="9">
                  <c:v>0.11244025657361036</c:v>
                </c:pt>
                <c:pt idx="10">
                  <c:v>0.10681620005885915</c:v>
                </c:pt>
                <c:pt idx="11">
                  <c:v>0.10164369713491268</c:v>
                </c:pt>
                <c:pt idx="12">
                  <c:v>9.6892298708974756E-2</c:v>
                </c:pt>
                <c:pt idx="13">
                  <c:v>9.2534170638474508E-2</c:v>
                </c:pt>
                <c:pt idx="14">
                  <c:v>8.8543904221791703E-2</c:v>
                </c:pt>
                <c:pt idx="15">
                  <c:v>8.4898343702893078E-2</c:v>
                </c:pt>
                <c:pt idx="16">
                  <c:v>8.1576429548606305E-2</c:v>
                </c:pt>
                <c:pt idx="17">
                  <c:v>7.8559056389038817E-2</c:v>
                </c:pt>
                <c:pt idx="18">
                  <c:v>7.5828944645785573E-2</c:v>
                </c:pt>
                <c:pt idx="19">
                  <c:v>7.3370525020044236E-2</c:v>
                </c:pt>
                <c:pt idx="20">
                  <c:v>7.1169835195640893E-2</c:v>
                </c:pt>
                <c:pt idx="21">
                  <c:v>6.9214428378322243E-2</c:v>
                </c:pt>
                <c:pt idx="22">
                  <c:v>6.7493293755582329E-2</c:v>
                </c:pt>
                <c:pt idx="23">
                  <c:v>6.5996789910494236E-2</c:v>
                </c:pt>
                <c:pt idx="24">
                  <c:v>6.4716594478251122E-2</c:v>
                </c:pt>
                <c:pt idx="25">
                  <c:v>6.3645679517314702E-2</c:v>
                </c:pt>
                <c:pt idx="26">
                  <c:v>6.277834200919799E-2</c:v>
                </c:pt>
                <c:pt idx="27">
                  <c:v>6.2110398479212681E-2</c:v>
                </c:pt>
                <c:pt idx="28">
                  <c:v>6.1640090153121121E-2</c:v>
                </c:pt>
                <c:pt idx="29">
                  <c:v>6.1374618951140311E-2</c:v>
                </c:pt>
                <c:pt idx="30">
                  <c:v>6.1374618951140311E-2</c:v>
                </c:pt>
                <c:pt idx="31">
                  <c:v>6.1640090153121121E-2</c:v>
                </c:pt>
                <c:pt idx="32">
                  <c:v>6.2110398479212681E-2</c:v>
                </c:pt>
                <c:pt idx="33">
                  <c:v>6.277834200919799E-2</c:v>
                </c:pt>
                <c:pt idx="34">
                  <c:v>6.3645679517314702E-2</c:v>
                </c:pt>
                <c:pt idx="35">
                  <c:v>6.4775923709705571E-2</c:v>
                </c:pt>
                <c:pt idx="36">
                  <c:v>6.6087223236829598E-2</c:v>
                </c:pt>
                <c:pt idx="37">
                  <c:v>6.7603969916196868E-2</c:v>
                </c:pt>
                <c:pt idx="38">
                  <c:v>6.9338288937610473E-2</c:v>
                </c:pt>
                <c:pt idx="39">
                  <c:v>7.130207210884347E-2</c:v>
                </c:pt>
                <c:pt idx="40">
                  <c:v>7.3507734421973642E-2</c:v>
                </c:pt>
                <c:pt idx="41">
                  <c:v>7.596863351301382E-2</c:v>
                </c:pt>
                <c:pt idx="42">
                  <c:v>7.8699338970954505E-2</c:v>
                </c:pt>
                <c:pt idx="43">
                  <c:v>8.1715832002571348E-2</c:v>
                </c:pt>
                <c:pt idx="44">
                  <c:v>8.5035673422320948E-2</c:v>
                </c:pt>
                <c:pt idx="45">
                  <c:v>8.867815937245041E-2</c:v>
                </c:pt>
                <c:pt idx="46">
                  <c:v>9.2664475489930689E-2</c:v>
                </c:pt>
                <c:pt idx="47">
                  <c:v>9.7017855941750428E-2</c:v>
                </c:pt>
                <c:pt idx="48">
                  <c:v>0.10176375154042228</c:v>
                </c:pt>
                <c:pt idx="49">
                  <c:v>0.10693000998899911</c:v>
                </c:pt>
                <c:pt idx="50">
                  <c:v>0.11254707069549263</c:v>
                </c:pt>
                <c:pt idx="51">
                  <c:v>0.11864817629381169</c:v>
                </c:pt>
                <c:pt idx="52">
                  <c:v>0.1252696028840663</c:v>
                </c:pt>
                <c:pt idx="53">
                  <c:v>0.13245091099044864</c:v>
                </c:pt>
                <c:pt idx="54">
                  <c:v>0.14023521929189139</c:v>
                </c:pt>
                <c:pt idx="55">
                  <c:v>0.14866950328797729</c:v>
                </c:pt>
                <c:pt idx="56">
                  <c:v>0.15780492120811437</c:v>
                </c:pt>
                <c:pt idx="57">
                  <c:v>0.16769716964915579</c:v>
                </c:pt>
                <c:pt idx="58">
                  <c:v>0.17840687163201641</c:v>
                </c:pt>
                <c:pt idx="59">
                  <c:v>0.19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触媒有効係数!$M$4:$M$63</c:f>
              <c:numCache>
                <c:formatCode>0.00000_ </c:formatCode>
                <c:ptCount val="60"/>
                <c:pt idx="0">
                  <c:v>7.5000000000000002E-4</c:v>
                </c:pt>
                <c:pt idx="1">
                  <c:v>7.2500000000000006E-4</c:v>
                </c:pt>
                <c:pt idx="2">
                  <c:v>6.9999999999999999E-4</c:v>
                </c:pt>
                <c:pt idx="3">
                  <c:v>6.7499999999999993E-4</c:v>
                </c:pt>
                <c:pt idx="4">
                  <c:v>6.4999999999999986E-4</c:v>
                </c:pt>
                <c:pt idx="5">
                  <c:v>6.249999999999998E-4</c:v>
                </c:pt>
                <c:pt idx="6">
                  <c:v>5.9999999999999973E-4</c:v>
                </c:pt>
                <c:pt idx="7">
                  <c:v>5.7499999999999967E-4</c:v>
                </c:pt>
                <c:pt idx="8">
                  <c:v>5.499999999999996E-4</c:v>
                </c:pt>
                <c:pt idx="9">
                  <c:v>5.2499999999999953E-4</c:v>
                </c:pt>
                <c:pt idx="10">
                  <c:v>4.9999999999999947E-4</c:v>
                </c:pt>
                <c:pt idx="11">
                  <c:v>4.749999999999994E-4</c:v>
                </c:pt>
                <c:pt idx="12">
                  <c:v>4.4999999999999934E-4</c:v>
                </c:pt>
                <c:pt idx="13">
                  <c:v>4.2499999999999927E-4</c:v>
                </c:pt>
                <c:pt idx="14">
                  <c:v>3.9999999999999921E-4</c:v>
                </c:pt>
                <c:pt idx="15">
                  <c:v>3.7499999999999914E-4</c:v>
                </c:pt>
                <c:pt idx="16">
                  <c:v>3.4999999999999907E-4</c:v>
                </c:pt>
                <c:pt idx="17">
                  <c:v>3.2499999999999901E-4</c:v>
                </c:pt>
                <c:pt idx="18">
                  <c:v>2.9999999999999894E-4</c:v>
                </c:pt>
                <c:pt idx="19">
                  <c:v>2.7499999999999888E-4</c:v>
                </c:pt>
                <c:pt idx="20">
                  <c:v>2.4999999999999935E-4</c:v>
                </c:pt>
                <c:pt idx="21">
                  <c:v>2.2500000000000037E-4</c:v>
                </c:pt>
                <c:pt idx="22">
                  <c:v>2.0000000000000139E-4</c:v>
                </c:pt>
                <c:pt idx="23">
                  <c:v>1.7500000000000241E-4</c:v>
                </c:pt>
                <c:pt idx="24">
                  <c:v>1.5000000000000343E-4</c:v>
                </c:pt>
                <c:pt idx="25">
                  <c:v>1.2500000000000445E-4</c:v>
                </c:pt>
                <c:pt idx="26">
                  <c:v>1.0000000000000547E-4</c:v>
                </c:pt>
                <c:pt idx="27">
                  <c:v>7.5000000000006485E-5</c:v>
                </c:pt>
                <c:pt idx="28">
                  <c:v>5.0000000000007504E-5</c:v>
                </c:pt>
                <c:pt idx="29">
                  <c:v>2.5000000000008522E-5</c:v>
                </c:pt>
                <c:pt idx="30">
                  <c:v>-2.5000000000008522E-5</c:v>
                </c:pt>
                <c:pt idx="31">
                  <c:v>-5.0000000000007504E-5</c:v>
                </c:pt>
                <c:pt idx="32">
                  <c:v>-7.5000000000006499E-5</c:v>
                </c:pt>
                <c:pt idx="33">
                  <c:v>-1.0000000000000501E-4</c:v>
                </c:pt>
                <c:pt idx="34">
                  <c:v>-1.2500000000000399E-4</c:v>
                </c:pt>
                <c:pt idx="35">
                  <c:v>-1.50000000000004E-4</c:v>
                </c:pt>
                <c:pt idx="36">
                  <c:v>-1.7500000000000301E-4</c:v>
                </c:pt>
                <c:pt idx="37">
                  <c:v>-2.0000000000000199E-4</c:v>
                </c:pt>
                <c:pt idx="38">
                  <c:v>-2.25000000000001E-4</c:v>
                </c:pt>
                <c:pt idx="39">
                  <c:v>-2.5000000000000001E-4</c:v>
                </c:pt>
                <c:pt idx="40">
                  <c:v>-2.7499999999999801E-4</c:v>
                </c:pt>
                <c:pt idx="41">
                  <c:v>-2.9999999999999802E-4</c:v>
                </c:pt>
                <c:pt idx="42">
                  <c:v>-3.24999999999997E-4</c:v>
                </c:pt>
                <c:pt idx="43">
                  <c:v>-3.4999999999999501E-4</c:v>
                </c:pt>
                <c:pt idx="44">
                  <c:v>-3.7499999999999502E-4</c:v>
                </c:pt>
                <c:pt idx="45">
                  <c:v>-3.99999999999994E-4</c:v>
                </c:pt>
                <c:pt idx="46">
                  <c:v>-4.2499999999999201E-4</c:v>
                </c:pt>
                <c:pt idx="47">
                  <c:v>-4.4999999999999202E-4</c:v>
                </c:pt>
                <c:pt idx="48">
                  <c:v>-4.74999999999991E-4</c:v>
                </c:pt>
                <c:pt idx="49">
                  <c:v>-4.9999999999999004E-4</c:v>
                </c:pt>
                <c:pt idx="50">
                  <c:v>-5.2499999999998804E-4</c:v>
                </c:pt>
                <c:pt idx="51">
                  <c:v>-5.49999999999988E-4</c:v>
                </c:pt>
                <c:pt idx="52">
                  <c:v>-5.7499999999998698E-4</c:v>
                </c:pt>
                <c:pt idx="53">
                  <c:v>-5.9999999999998596E-4</c:v>
                </c:pt>
                <c:pt idx="54">
                  <c:v>-6.2499999999998505E-4</c:v>
                </c:pt>
                <c:pt idx="55">
                  <c:v>-6.4999999999998295E-4</c:v>
                </c:pt>
                <c:pt idx="56">
                  <c:v>-6.7499999999998204E-4</c:v>
                </c:pt>
                <c:pt idx="57">
                  <c:v>-6.9999999999998004E-4</c:v>
                </c:pt>
                <c:pt idx="58">
                  <c:v>-7.2499999999998E-4</c:v>
                </c:pt>
                <c:pt idx="59">
                  <c:v>-7.4999999999997898E-4</c:v>
                </c:pt>
              </c:numCache>
            </c:numRef>
          </c:xVal>
          <c:yVal>
            <c:numRef>
              <c:f>触媒有効係数!$N$4:$N$63</c:f>
              <c:numCache>
                <c:formatCode>0.0000_ </c:formatCode>
                <c:ptCount val="60"/>
                <c:pt idx="0">
                  <c:v>0.19</c:v>
                </c:pt>
                <c:pt idx="1">
                  <c:v>0.18620279700151987</c:v>
                </c:pt>
                <c:pt idx="2">
                  <c:v>0.18258115318688037</c:v>
                </c:pt>
                <c:pt idx="3">
                  <c:v>0.17912987597797694</c:v>
                </c:pt>
                <c:pt idx="4">
                  <c:v>0.17584402973695173</c:v>
                </c:pt>
                <c:pt idx="5">
                  <c:v>0.17271892784097445</c:v>
                </c:pt>
                <c:pt idx="6">
                  <c:v>0.16975012528391095</c:v>
                </c:pt>
                <c:pt idx="7">
                  <c:v>0.16693341182179491</c:v>
                </c:pt>
                <c:pt idx="8">
                  <c:v>0.16426480569116525</c:v>
                </c:pt>
                <c:pt idx="9">
                  <c:v>0.16174054794633722</c:v>
                </c:pt>
                <c:pt idx="10">
                  <c:v>0.15935709748598062</c:v>
                </c:pt>
                <c:pt idx="11">
                  <c:v>0.15711112687484161</c:v>
                </c:pt>
                <c:pt idx="12">
                  <c:v>0.15499951911927839</c:v>
                </c:pt>
                <c:pt idx="13">
                  <c:v>0.15301936563571927</c:v>
                </c:pt>
                <c:pt idx="14">
                  <c:v>0.15116796577646166</c:v>
                </c:pt>
                <c:pt idx="15">
                  <c:v>0.14944282847734583</c:v>
                </c:pt>
                <c:pt idx="16">
                  <c:v>0.14784167692020755</c:v>
                </c:pt>
                <c:pt idx="17">
                  <c:v>0.14636245765831635</c:v>
                </c:pt>
                <c:pt idx="18">
                  <c:v>0.14500335662438829</c:v>
                </c:pt>
                <c:pt idx="19">
                  <c:v>0.14376282620651037</c:v>
                </c:pt>
                <c:pt idx="20">
                  <c:v>0.1426396309318726</c:v>
                </c:pt>
                <c:pt idx="21">
                  <c:v>0.14163292600704908</c:v>
                </c:pt>
                <c:pt idx="22">
                  <c:v>0.14074239721984877</c:v>
                </c:pt>
                <c:pt idx="23">
                  <c:v>0.13996852329418316</c:v>
                </c:pt>
                <c:pt idx="24">
                  <c:v>0.13931310325803145</c:v>
                </c:pt>
                <c:pt idx="25">
                  <c:v>0.13878041950527059</c:v>
                </c:pt>
                <c:pt idx="26">
                  <c:v>0.13838014865455525</c:v>
                </c:pt>
                <c:pt idx="27">
                  <c:v>0.13813609812665251</c:v>
                </c:pt>
                <c:pt idx="28">
                  <c:v>0.13812115912986905</c:v>
                </c:pt>
                <c:pt idx="29">
                  <c:v>0.1387020040272394</c:v>
                </c:pt>
                <c:pt idx="30">
                  <c:v>0.1387020040272394</c:v>
                </c:pt>
                <c:pt idx="31">
                  <c:v>0.13812115912986905</c:v>
                </c:pt>
                <c:pt idx="32">
                  <c:v>0.13813609812665251</c:v>
                </c:pt>
                <c:pt idx="33">
                  <c:v>0.13838014865455525</c:v>
                </c:pt>
                <c:pt idx="34">
                  <c:v>0.13878041950527059</c:v>
                </c:pt>
                <c:pt idx="35">
                  <c:v>0.13931310325803145</c:v>
                </c:pt>
                <c:pt idx="36">
                  <c:v>0.13996852329418316</c:v>
                </c:pt>
                <c:pt idx="37">
                  <c:v>0.14074239721984877</c:v>
                </c:pt>
                <c:pt idx="38">
                  <c:v>0.14163292600704908</c:v>
                </c:pt>
                <c:pt idx="39">
                  <c:v>0.1426396309318726</c:v>
                </c:pt>
                <c:pt idx="40">
                  <c:v>0.14376282620651037</c:v>
                </c:pt>
                <c:pt idx="41">
                  <c:v>0.14500335662438829</c:v>
                </c:pt>
                <c:pt idx="42">
                  <c:v>0.14636245765831635</c:v>
                </c:pt>
                <c:pt idx="43">
                  <c:v>0.14784167692020755</c:v>
                </c:pt>
                <c:pt idx="44">
                  <c:v>0.14944282847734583</c:v>
                </c:pt>
                <c:pt idx="45">
                  <c:v>0.15116796577646166</c:v>
                </c:pt>
                <c:pt idx="46">
                  <c:v>0.15301936563571927</c:v>
                </c:pt>
                <c:pt idx="47">
                  <c:v>0.15499951911927839</c:v>
                </c:pt>
                <c:pt idx="48">
                  <c:v>0.15711112687484161</c:v>
                </c:pt>
                <c:pt idx="49">
                  <c:v>0.15935709748598062</c:v>
                </c:pt>
                <c:pt idx="50">
                  <c:v>0.16174054794633722</c:v>
                </c:pt>
                <c:pt idx="51">
                  <c:v>0.16426480569116525</c:v>
                </c:pt>
                <c:pt idx="52">
                  <c:v>0.16693341182179491</c:v>
                </c:pt>
                <c:pt idx="53">
                  <c:v>0.16975012528391095</c:v>
                </c:pt>
                <c:pt idx="54">
                  <c:v>0.17271892784097445</c:v>
                </c:pt>
                <c:pt idx="55">
                  <c:v>0.17584402973695173</c:v>
                </c:pt>
                <c:pt idx="56">
                  <c:v>0.17912987597797694</c:v>
                </c:pt>
                <c:pt idx="57">
                  <c:v>0.18258115318688037</c:v>
                </c:pt>
                <c:pt idx="58">
                  <c:v>0.18620279700151987</c:v>
                </c:pt>
                <c:pt idx="59">
                  <c:v>0.19</c:v>
                </c:pt>
              </c:numCache>
            </c:numRef>
          </c:yVal>
          <c:smooth val="1"/>
        </c:ser>
        <c:ser>
          <c:idx val="3"/>
          <c:order val="3"/>
          <c:spPr>
            <a:ln w="15875"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Ref>
              <c:f>触媒有効係数!$T$4:$T$5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触媒有効係数!$U$4:$U$5</c:f>
              <c:numCache>
                <c:formatCode>General</c:formatCode>
                <c:ptCount val="2"/>
                <c:pt idx="0">
                  <c:v>0</c:v>
                </c:pt>
                <c:pt idx="1">
                  <c:v>0.22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05488"/>
        <c:axId val="397701176"/>
      </c:scatterChart>
      <c:valAx>
        <c:axId val="397705488"/>
        <c:scaling>
          <c:orientation val="minMax"/>
          <c:max val="3.0000000000000001E-3"/>
          <c:min val="-3.0000000000000009E-3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r [m]</a:t>
                </a:r>
              </a:p>
            </c:rich>
          </c:tx>
          <c:layout>
            <c:manualLayout>
              <c:xMode val="edge"/>
              <c:yMode val="edge"/>
              <c:x val="0.51855245367056391"/>
              <c:y val="0.90260594060545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;#,##0.0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7701176"/>
        <c:crossesAt val="0"/>
        <c:crossBetween val="midCat"/>
        <c:majorUnit val="1E-3"/>
        <c:minorUnit val="5.0000000000000001E-4"/>
      </c:valAx>
      <c:valAx>
        <c:axId val="397701176"/>
        <c:scaling>
          <c:orientation val="minMax"/>
          <c:max val="0.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ja-JP" altLang="en-US" sz="11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A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[mol/m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3550135501355014E-2"/>
              <c:y val="0.29897015450388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7705488"/>
        <c:crossesAt val="-3.0000000000000009E-3"/>
        <c:crossBetween val="midCat"/>
        <c:majorUnit val="0.1"/>
        <c:minorUnit val="0.05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10838274438179"/>
          <c:y val="5.1369948914324892E-2"/>
          <c:w val="0.754055049164708"/>
          <c:h val="0.72260394806150352"/>
        </c:manualLayout>
      </c:layout>
      <c:scatterChart>
        <c:scatterStyle val="smoothMarker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触媒有効係数!$A$53:$A$70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 formatCode="General">
                  <c:v>0.65</c:v>
                </c:pt>
                <c:pt idx="4">
                  <c:v>0.8</c:v>
                </c:pt>
                <c:pt idx="5">
                  <c:v>1</c:v>
                </c:pt>
                <c:pt idx="6" formatCode="General">
                  <c:v>1.3</c:v>
                </c:pt>
                <c:pt idx="7" formatCode="General">
                  <c:v>1.5</c:v>
                </c:pt>
                <c:pt idx="8" formatCode="General">
                  <c:v>2</c:v>
                </c:pt>
                <c:pt idx="9" formatCode="General">
                  <c:v>3</c:v>
                </c:pt>
                <c:pt idx="10" formatCode="General">
                  <c:v>5</c:v>
                </c:pt>
                <c:pt idx="11" formatCode="General">
                  <c:v>6.5</c:v>
                </c:pt>
                <c:pt idx="12" formatCode="General">
                  <c:v>8</c:v>
                </c:pt>
                <c:pt idx="13" formatCode="General">
                  <c:v>10</c:v>
                </c:pt>
                <c:pt idx="14" formatCode="General">
                  <c:v>30</c:v>
                </c:pt>
                <c:pt idx="15" formatCode="General">
                  <c:v>50</c:v>
                </c:pt>
                <c:pt idx="16" formatCode="General">
                  <c:v>80</c:v>
                </c:pt>
                <c:pt idx="17" formatCode="General">
                  <c:v>100</c:v>
                </c:pt>
              </c:numCache>
            </c:numRef>
          </c:xVal>
          <c:yVal>
            <c:numRef>
              <c:f>触媒有効係数!$B$53:$B$70</c:f>
              <c:numCache>
                <c:formatCode>0.000_ </c:formatCode>
                <c:ptCount val="18"/>
                <c:pt idx="0">
                  <c:v>0.99405096988407493</c:v>
                </c:pt>
                <c:pt idx="1">
                  <c:v>0.94985380639633621</c:v>
                </c:pt>
                <c:pt idx="2">
                  <c:v>0.87624945263169063</c:v>
                </c:pt>
                <c:pt idx="3">
                  <c:v>0.81307647749205514</c:v>
                </c:pt>
                <c:pt idx="4">
                  <c:v>0.74991176116948322</c:v>
                </c:pt>
                <c:pt idx="5">
                  <c:v>0.67163648998035574</c:v>
                </c:pt>
                <c:pt idx="6">
                  <c:v>0.57262273034680011</c:v>
                </c:pt>
                <c:pt idx="7">
                  <c:v>0.51868308523311346</c:v>
                </c:pt>
                <c:pt idx="8">
                  <c:v>0.41667281091677161</c:v>
                </c:pt>
                <c:pt idx="9">
                  <c:v>0.2962963064496163</c:v>
                </c:pt>
                <c:pt idx="10">
                  <c:v>0.18666666666670412</c:v>
                </c:pt>
                <c:pt idx="11">
                  <c:v>0.14595660749506903</c:v>
                </c:pt>
                <c:pt idx="12">
                  <c:v>0.11979166666666667</c:v>
                </c:pt>
                <c:pt idx="13">
                  <c:v>9.6666666666666679E-2</c:v>
                </c:pt>
                <c:pt idx="14">
                  <c:v>3.2962962962962965E-2</c:v>
                </c:pt>
                <c:pt idx="15">
                  <c:v>1.9866666666666668E-2</c:v>
                </c:pt>
                <c:pt idx="16">
                  <c:v>1.2447916666666668E-2</c:v>
                </c:pt>
                <c:pt idx="17">
                  <c:v>9.9666666666666671E-3</c:v>
                </c:pt>
              </c:numCache>
            </c:numRef>
          </c:yVal>
          <c:smooth val="1"/>
        </c:ser>
        <c:ser>
          <c:idx val="0"/>
          <c:order val="1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触媒有効係数!$A$53:$A$70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 formatCode="General">
                  <c:v>0.65</c:v>
                </c:pt>
                <c:pt idx="4">
                  <c:v>0.8</c:v>
                </c:pt>
                <c:pt idx="5">
                  <c:v>1</c:v>
                </c:pt>
                <c:pt idx="6" formatCode="General">
                  <c:v>1.3</c:v>
                </c:pt>
                <c:pt idx="7" formatCode="General">
                  <c:v>1.5</c:v>
                </c:pt>
                <c:pt idx="8" formatCode="General">
                  <c:v>2</c:v>
                </c:pt>
                <c:pt idx="9" formatCode="General">
                  <c:v>3</c:v>
                </c:pt>
                <c:pt idx="10" formatCode="General">
                  <c:v>5</c:v>
                </c:pt>
                <c:pt idx="11" formatCode="General">
                  <c:v>6.5</c:v>
                </c:pt>
                <c:pt idx="12" formatCode="General">
                  <c:v>8</c:v>
                </c:pt>
                <c:pt idx="13" formatCode="General">
                  <c:v>10</c:v>
                </c:pt>
                <c:pt idx="14" formatCode="General">
                  <c:v>30</c:v>
                </c:pt>
                <c:pt idx="15" formatCode="General">
                  <c:v>50</c:v>
                </c:pt>
                <c:pt idx="16" formatCode="General">
                  <c:v>80</c:v>
                </c:pt>
                <c:pt idx="17" formatCode="General">
                  <c:v>100</c:v>
                </c:pt>
              </c:numCache>
            </c:numRef>
          </c:xVal>
          <c:yVal>
            <c:numRef>
              <c:f>触媒有効係数!$F$53:$F$70</c:f>
              <c:numCache>
                <c:formatCode>0.000_ </c:formatCode>
                <c:ptCount val="18"/>
                <c:pt idx="0">
                  <c:v>0.99503310965534397</c:v>
                </c:pt>
                <c:pt idx="1">
                  <c:v>0.95754273617634089</c:v>
                </c:pt>
                <c:pt idx="2">
                  <c:v>0.89277994262214722</c:v>
                </c:pt>
                <c:pt idx="3">
                  <c:v>0.83487308014648109</c:v>
                </c:pt>
                <c:pt idx="4">
                  <c:v>0.77487330607624705</c:v>
                </c:pt>
                <c:pt idx="5">
                  <c:v>0.69777465759773338</c:v>
                </c:pt>
                <c:pt idx="6">
                  <c:v>0.59650041942151644</c:v>
                </c:pt>
                <c:pt idx="7">
                  <c:v>0.53999019824026617</c:v>
                </c:pt>
                <c:pt idx="8">
                  <c:v>0.43176129734496665</c:v>
                </c:pt>
                <c:pt idx="9">
                  <c:v>0.30411976773325861</c:v>
                </c:pt>
                <c:pt idx="10">
                  <c:v>0.18971996393998164</c:v>
                </c:pt>
                <c:pt idx="11">
                  <c:v>0.14780519591708033</c:v>
                </c:pt>
                <c:pt idx="12">
                  <c:v>0.12102846570980867</c:v>
                </c:pt>
                <c:pt idx="13">
                  <c:v>9.7467033630734071E-2</c:v>
                </c:pt>
                <c:pt idx="14">
                  <c:v>3.3054405563732313E-2</c:v>
                </c:pt>
                <c:pt idx="15">
                  <c:v>1.9899767757646909E-2</c:v>
                </c:pt>
                <c:pt idx="16">
                  <c:v>1.246088737879107E-2</c:v>
                </c:pt>
                <c:pt idx="17">
                  <c:v>9.9749766767098531E-3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触媒有効係数!$A$53:$A$70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 formatCode="General">
                  <c:v>0.65</c:v>
                </c:pt>
                <c:pt idx="4">
                  <c:v>0.8</c:v>
                </c:pt>
                <c:pt idx="5">
                  <c:v>1</c:v>
                </c:pt>
                <c:pt idx="6" formatCode="General">
                  <c:v>1.3</c:v>
                </c:pt>
                <c:pt idx="7" formatCode="General">
                  <c:v>1.5</c:v>
                </c:pt>
                <c:pt idx="8" formatCode="General">
                  <c:v>2</c:v>
                </c:pt>
                <c:pt idx="9" formatCode="General">
                  <c:v>3</c:v>
                </c:pt>
                <c:pt idx="10" formatCode="General">
                  <c:v>5</c:v>
                </c:pt>
                <c:pt idx="11" formatCode="General">
                  <c:v>6.5</c:v>
                </c:pt>
                <c:pt idx="12" formatCode="General">
                  <c:v>8</c:v>
                </c:pt>
                <c:pt idx="13" formatCode="General">
                  <c:v>10</c:v>
                </c:pt>
                <c:pt idx="14" formatCode="General">
                  <c:v>30</c:v>
                </c:pt>
                <c:pt idx="15" formatCode="General">
                  <c:v>50</c:v>
                </c:pt>
                <c:pt idx="16" formatCode="General">
                  <c:v>80</c:v>
                </c:pt>
                <c:pt idx="17" formatCode="General">
                  <c:v>100</c:v>
                </c:pt>
              </c:numCache>
            </c:numRef>
          </c:xVal>
          <c:yVal>
            <c:numRef>
              <c:f>触媒有効係数!$D$53:$D$70</c:f>
              <c:numCache>
                <c:formatCode>0.000_ </c:formatCode>
                <c:ptCount val="18"/>
                <c:pt idx="0">
                  <c:v>0.99667994624955836</c:v>
                </c:pt>
                <c:pt idx="1">
                  <c:v>0.97104204150530304</c:v>
                </c:pt>
                <c:pt idx="2">
                  <c:v>0.92423431452001958</c:v>
                </c:pt>
                <c:pt idx="3">
                  <c:v>0.87949225551556509</c:v>
                </c:pt>
                <c:pt idx="4">
                  <c:v>0.83004596283481114</c:v>
                </c:pt>
                <c:pt idx="5">
                  <c:v>0.76159415595576485</c:v>
                </c:pt>
                <c:pt idx="6">
                  <c:v>0.66286396870254338</c:v>
                </c:pt>
                <c:pt idx="7">
                  <c:v>0.6034321690965776</c:v>
                </c:pt>
                <c:pt idx="8">
                  <c:v>0.48201379003790851</c:v>
                </c:pt>
                <c:pt idx="9">
                  <c:v>0.33168491789557686</c:v>
                </c:pt>
                <c:pt idx="10">
                  <c:v>0.19998184085251902</c:v>
                </c:pt>
                <c:pt idx="11">
                  <c:v>0.15384545836175448</c:v>
                </c:pt>
                <c:pt idx="12">
                  <c:v>0.12499997186620949</c:v>
                </c:pt>
                <c:pt idx="13">
                  <c:v>9.999999958776927E-2</c:v>
                </c:pt>
                <c:pt idx="14">
                  <c:v>3.3333333333333333E-2</c:v>
                </c:pt>
                <c:pt idx="15">
                  <c:v>0.02</c:v>
                </c:pt>
                <c:pt idx="16">
                  <c:v>1.2500000000000001E-2</c:v>
                </c:pt>
                <c:pt idx="17">
                  <c:v>0.01</c:v>
                </c:pt>
              </c:numCache>
            </c:numRef>
          </c:yVal>
          <c:smooth val="1"/>
        </c:ser>
        <c:ser>
          <c:idx val="3"/>
          <c:order val="3"/>
          <c:spPr>
            <a:ln>
              <a:noFill/>
            </a:ln>
          </c:spPr>
          <c:marker>
            <c:symbol val="plus"/>
            <c:size val="8"/>
            <c:spPr>
              <a:ln w="9525">
                <a:solidFill>
                  <a:schemeClr val="tx1"/>
                </a:solidFill>
              </a:ln>
            </c:spPr>
          </c:marker>
          <c:xVal>
            <c:numRef>
              <c:f>触媒有効係数!$B$74:$B$76</c:f>
              <c:numCache>
                <c:formatCode>General</c:formatCode>
                <c:ptCount val="3"/>
                <c:pt idx="0" formatCode="0.000000_);[Red]\(0.000000\)">
                  <c:v>0.96</c:v>
                </c:pt>
                <c:pt idx="1">
                  <c:v>1.45</c:v>
                </c:pt>
                <c:pt idx="2">
                  <c:v>1.45</c:v>
                </c:pt>
              </c:numCache>
            </c:numRef>
          </c:xVal>
          <c:yVal>
            <c:numRef>
              <c:f>触媒有効係数!$C$74:$C$76</c:f>
              <c:numCache>
                <c:formatCode>General</c:formatCode>
                <c:ptCount val="3"/>
                <c:pt idx="0">
                  <c:v>0.65800000000000003</c:v>
                </c:pt>
                <c:pt idx="1">
                  <c:v>0.53</c:v>
                </c:pt>
                <c:pt idx="2">
                  <c:v>0.65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01568"/>
        <c:axId val="397705880"/>
      </c:scatterChart>
      <c:valAx>
        <c:axId val="397701568"/>
        <c:scaling>
          <c:logBase val="10"/>
          <c:orientation val="minMax"/>
          <c:max val="10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Thiele </a:t>
                </a: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Arial"/>
                  </a:rPr>
                  <a:t>数　φ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0810867560473857"/>
              <c:y val="0.85274116420378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7705880"/>
        <c:crossesAt val="0.1"/>
        <c:crossBetween val="midCat"/>
        <c:majorUnit val="10"/>
        <c:minorUnit val="10"/>
      </c:valAx>
      <c:valAx>
        <c:axId val="397705880"/>
        <c:scaling>
          <c:logBase val="10"/>
          <c:orientation val="minMax"/>
          <c:max val="1"/>
          <c:min val="0.1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有効係数　η</a:t>
                </a:r>
              </a:p>
            </c:rich>
          </c:tx>
          <c:layout>
            <c:manualLayout>
              <c:xMode val="edge"/>
              <c:yMode val="edge"/>
              <c:x val="1.9277064051204124E-2"/>
              <c:y val="0.27511451479523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97701568"/>
        <c:crossesAt val="0.1"/>
        <c:crossBetween val="midCat"/>
        <c:majorUnit val="10"/>
        <c:minorUnit val="10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6</xdr:row>
          <xdr:rowOff>137160</xdr:rowOff>
        </xdr:from>
        <xdr:to>
          <xdr:col>3</xdr:col>
          <xdr:colOff>502920</xdr:colOff>
          <xdr:row>8</xdr:row>
          <xdr:rowOff>83820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57150</xdr:colOff>
      <xdr:row>0</xdr:row>
      <xdr:rowOff>114300</xdr:rowOff>
    </xdr:from>
    <xdr:to>
      <xdr:col>14</xdr:col>
      <xdr:colOff>9525</xdr:colOff>
      <xdr:row>17</xdr:row>
      <xdr:rowOff>85725</xdr:rowOff>
    </xdr:to>
    <xdr:graphicFrame macro="">
      <xdr:nvGraphicFramePr>
        <xdr:cNvPr id="1044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17</xdr:row>
      <xdr:rowOff>133350</xdr:rowOff>
    </xdr:from>
    <xdr:to>
      <xdr:col>14</xdr:col>
      <xdr:colOff>0</xdr:colOff>
      <xdr:row>35</xdr:row>
      <xdr:rowOff>19050</xdr:rowOff>
    </xdr:to>
    <xdr:graphicFrame macro="">
      <xdr:nvGraphicFramePr>
        <xdr:cNvPr id="4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0.23181</cdr:x>
      <cdr:y>0.07815</cdr:y>
    </cdr:from>
    <cdr:to>
      <cdr:x>0.36469</cdr:x>
      <cdr:y>0.16359</cdr:y>
    </cdr:to>
    <cdr:sp macro="" textlink="">
      <cdr:nvSpPr>
        <cdr:cNvPr id="10241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821" y="205447"/>
          <a:ext cx="449317" cy="224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球表面</a:t>
          </a:r>
        </a:p>
      </cdr:txBody>
    </cdr:sp>
  </cdr:relSizeAnchor>
  <cdr:relSizeAnchor xmlns:cdr="http://schemas.openxmlformats.org/drawingml/2006/chartDrawing">
    <cdr:from>
      <cdr:x>0.7759</cdr:x>
      <cdr:y>0.40546</cdr:y>
    </cdr:from>
    <cdr:to>
      <cdr:x>0.90879</cdr:x>
      <cdr:y>0.4909</cdr:y>
    </cdr:to>
    <cdr:sp macro="" textlink="">
      <cdr:nvSpPr>
        <cdr:cNvPr id="1024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6250" y="1060498"/>
          <a:ext cx="418973" cy="223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球中心</a:t>
          </a:r>
        </a:p>
      </cdr:txBody>
    </cdr:sp>
  </cdr:relSizeAnchor>
  <cdr:relSizeAnchor xmlns:cdr="http://schemas.openxmlformats.org/drawingml/2006/chartDrawing">
    <cdr:from>
      <cdr:x>0.58454</cdr:x>
      <cdr:y>0.22748</cdr:y>
    </cdr:from>
    <cdr:to>
      <cdr:x>0.75678</cdr:x>
      <cdr:y>0.31291</cdr:y>
    </cdr:to>
    <cdr:sp macro="" textlink="">
      <cdr:nvSpPr>
        <cdr:cNvPr id="10245" name="Text Box 3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6548" y="598026"/>
          <a:ext cx="582408" cy="224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+: 解析解</a:t>
          </a:r>
        </a:p>
      </cdr:txBody>
    </cdr:sp>
  </cdr:relSizeAnchor>
  <cdr:relSizeAnchor xmlns:cdr="http://schemas.openxmlformats.org/drawingml/2006/chartDrawing">
    <cdr:from>
      <cdr:x>0.49145</cdr:x>
      <cdr:y>0.29348</cdr:y>
    </cdr:from>
    <cdr:to>
      <cdr:x>0.58028</cdr:x>
      <cdr:y>0.41235</cdr:y>
    </cdr:to>
    <cdr:sp macro="" textlink="">
      <cdr:nvSpPr>
        <cdr:cNvPr id="10246" name="Line 307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61782" y="771525"/>
          <a:ext cx="300368" cy="3124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0.79249</cdr:x>
      <cdr:y>0.08816</cdr:y>
    </cdr:from>
    <cdr:to>
      <cdr:x>0.88882</cdr:x>
      <cdr:y>0.21183</cdr:y>
    </cdr:to>
    <cdr:sp macro="" textlink="">
      <cdr:nvSpPr>
        <cdr:cNvPr id="6" name="円/楕円 5"/>
        <cdr:cNvSpPr/>
      </cdr:nvSpPr>
      <cdr:spPr>
        <a:xfrm xmlns:a="http://schemas.openxmlformats.org/drawingml/2006/main">
          <a:off x="2679700" y="231775"/>
          <a:ext cx="325728" cy="325116"/>
        </a:xfrm>
        <a:prstGeom xmlns:a="http://schemas.openxmlformats.org/drawingml/2006/main" prst="ellipse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2">
                <a:lumMod val="25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0.22214</cdr:x>
      <cdr:y>0.06945</cdr:y>
    </cdr:from>
    <cdr:to>
      <cdr:x>0.30345</cdr:x>
      <cdr:y>0.13989</cdr:y>
    </cdr:to>
    <cdr:sp macro="" textlink="">
      <cdr:nvSpPr>
        <cdr:cNvPr id="10241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365" y="182589"/>
          <a:ext cx="256352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表面</a:t>
          </a:r>
        </a:p>
      </cdr:txBody>
    </cdr:sp>
  </cdr:relSizeAnchor>
  <cdr:relSizeAnchor xmlns:cdr="http://schemas.openxmlformats.org/drawingml/2006/chartDrawing">
    <cdr:from>
      <cdr:x>0.8214</cdr:x>
      <cdr:y>0.45543</cdr:y>
    </cdr:from>
    <cdr:to>
      <cdr:x>0.90271</cdr:x>
      <cdr:y>0.52587</cdr:y>
    </cdr:to>
    <cdr:sp macro="" textlink="">
      <cdr:nvSpPr>
        <cdr:cNvPr id="1024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9675" y="1197288"/>
          <a:ext cx="256352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中心</a:t>
          </a:r>
        </a:p>
      </cdr:txBody>
    </cdr:sp>
  </cdr:relSizeAnchor>
  <cdr:relSizeAnchor xmlns:cdr="http://schemas.openxmlformats.org/drawingml/2006/chartDrawing">
    <cdr:from>
      <cdr:x>0.44638</cdr:x>
      <cdr:y>0.23913</cdr:y>
    </cdr:from>
    <cdr:to>
      <cdr:x>0.54648</cdr:x>
      <cdr:y>0.39061</cdr:y>
    </cdr:to>
    <cdr:sp macro="" textlink="">
      <cdr:nvSpPr>
        <cdr:cNvPr id="10246" name="Line 307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509377" y="628650"/>
          <a:ext cx="338473" cy="3982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0.54423</cdr:x>
      <cdr:y>0.10193</cdr:y>
    </cdr:from>
    <cdr:to>
      <cdr:x>0.64056</cdr:x>
      <cdr:y>0.2256</cdr:y>
    </cdr:to>
    <cdr:sp macro="" textlink="">
      <cdr:nvSpPr>
        <cdr:cNvPr id="6" name="円/楕円 5"/>
        <cdr:cNvSpPr/>
      </cdr:nvSpPr>
      <cdr:spPr>
        <a:xfrm xmlns:a="http://schemas.openxmlformats.org/drawingml/2006/main">
          <a:off x="1840230" y="267970"/>
          <a:ext cx="325755" cy="325120"/>
        </a:xfrm>
        <a:prstGeom xmlns:a="http://schemas.openxmlformats.org/drawingml/2006/main" prst="ellipse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2">
                <a:lumMod val="25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0.6907</cdr:x>
      <cdr:y>0.31329</cdr:y>
    </cdr:from>
    <cdr:to>
      <cdr:x>0.77634</cdr:x>
      <cdr:y>0.48889</cdr:y>
    </cdr:to>
    <cdr:sp macro="" textlink="">
      <cdr:nvSpPr>
        <cdr:cNvPr id="7" name="円柱 6"/>
        <cdr:cNvSpPr/>
      </cdr:nvSpPr>
      <cdr:spPr>
        <a:xfrm xmlns:a="http://schemas.openxmlformats.org/drawingml/2006/main">
          <a:off x="2335530" y="823595"/>
          <a:ext cx="289560" cy="461645"/>
        </a:xfrm>
        <a:prstGeom xmlns:a="http://schemas.openxmlformats.org/drawingml/2006/main" prst="can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2">
                <a:lumMod val="75000"/>
              </a:schemeClr>
            </a:gs>
          </a:gsLst>
          <a:lin ang="10800000" scaled="1"/>
          <a:tileRect/>
        </a:gra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0.35042</cdr:x>
      <cdr:y>0.56232</cdr:y>
    </cdr:from>
    <cdr:to>
      <cdr:x>0.43944</cdr:x>
      <cdr:y>0.73913</cdr:y>
    </cdr:to>
    <cdr:sp macro="" textlink="">
      <cdr:nvSpPr>
        <cdr:cNvPr id="8" name="直方体 7"/>
        <cdr:cNvSpPr/>
      </cdr:nvSpPr>
      <cdr:spPr>
        <a:xfrm xmlns:a="http://schemas.openxmlformats.org/drawingml/2006/main">
          <a:off x="1184910" y="1478281"/>
          <a:ext cx="300990" cy="464820"/>
        </a:xfrm>
        <a:prstGeom xmlns:a="http://schemas.openxmlformats.org/drawingml/2006/main" prst="cube">
          <a:avLst>
            <a:gd name="adj" fmla="val 54561"/>
          </a:avLst>
        </a:prstGeom>
        <a:gradFill xmlns:a="http://schemas.openxmlformats.org/drawingml/2006/main"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2">
                <a:lumMod val="90000"/>
              </a:schemeClr>
            </a:gs>
          </a:gsLst>
          <a:path path="circle">
            <a:fillToRect l="50000" t="50000" r="50000" b="50000"/>
          </a:path>
        </a:gra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0.58159</cdr:x>
      <cdr:y>0.38043</cdr:y>
    </cdr:from>
    <cdr:to>
      <cdr:x>0.68169</cdr:x>
      <cdr:y>0.53191</cdr:y>
    </cdr:to>
    <cdr:sp macro="" textlink="">
      <cdr:nvSpPr>
        <cdr:cNvPr id="9" name="Line 307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6577" y="1000125"/>
          <a:ext cx="338473" cy="3982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0.45483</cdr:x>
      <cdr:y>0.56522</cdr:y>
    </cdr:from>
    <cdr:to>
      <cdr:x>0.50141</cdr:x>
      <cdr:y>0.63336</cdr:y>
    </cdr:to>
    <cdr:sp macro="" textlink="">
      <cdr:nvSpPr>
        <cdr:cNvPr id="10" name="Line 307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537953" y="1485899"/>
          <a:ext cx="157498" cy="1791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0.6512</cdr:x>
      <cdr:y>0.12065</cdr:y>
    </cdr:from>
    <cdr:to>
      <cdr:x>0.69933</cdr:x>
      <cdr:y>0.19109</cdr:y>
    </cdr:to>
    <cdr:sp macro="" textlink="">
      <cdr:nvSpPr>
        <cdr:cNvPr id="11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3075" y="317176"/>
          <a:ext cx="151743" cy="185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2R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0.70591</cdr:x>
      <cdr:y>0.24021</cdr:y>
    </cdr:from>
    <cdr:to>
      <cdr:x>0.75403</cdr:x>
      <cdr:y>0.31065</cdr:y>
    </cdr:to>
    <cdr:sp macro="" textlink="">
      <cdr:nvSpPr>
        <cdr:cNvPr id="1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5561" y="631488"/>
          <a:ext cx="151711" cy="185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2R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0.39688</cdr:x>
      <cdr:y>0.49311</cdr:y>
    </cdr:from>
    <cdr:to>
      <cdr:x>0.44174</cdr:x>
      <cdr:y>0.56355</cdr:y>
    </cdr:to>
    <cdr:sp macro="" textlink="">
      <cdr:nvSpPr>
        <cdr:cNvPr id="13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1268" y="1296333"/>
          <a:ext cx="141434" cy="185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2L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0.58352</cdr:x>
      <cdr:y>0.67138</cdr:y>
    </cdr:from>
    <cdr:to>
      <cdr:x>0.74803</cdr:x>
      <cdr:y>0.7345</cdr:y>
    </cdr:to>
    <cdr:sp macro="" textlink="">
      <cdr:nvSpPr>
        <cdr:cNvPr id="14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9710" y="1764984"/>
          <a:ext cx="51866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k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=2.6 /s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0.26323</cdr:x>
      <cdr:y>0.55061</cdr:y>
    </cdr:from>
    <cdr:to>
      <cdr:x>0.35044</cdr:x>
      <cdr:y>0.62105</cdr:y>
    </cdr:to>
    <cdr:sp macro="" textlink="">
      <cdr:nvSpPr>
        <cdr:cNvPr id="15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9905" y="1447509"/>
          <a:ext cx="27494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平板</a:t>
          </a:r>
        </a:p>
      </cdr:txBody>
    </cdr:sp>
  </cdr:relSizeAnchor>
  <cdr:relSizeAnchor xmlns:cdr="http://schemas.openxmlformats.org/drawingml/2006/chartDrawing">
    <cdr:from>
      <cdr:x>0.48559</cdr:x>
      <cdr:y>0.09844</cdr:y>
    </cdr:from>
    <cdr:to>
      <cdr:x>0.53212</cdr:x>
      <cdr:y>0.16888</cdr:y>
    </cdr:to>
    <cdr:sp macro="" textlink="">
      <cdr:nvSpPr>
        <cdr:cNvPr id="16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0945" y="258789"/>
          <a:ext cx="14670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球</a:t>
          </a:r>
        </a:p>
      </cdr:txBody>
    </cdr:sp>
  </cdr:relSizeAnchor>
  <cdr:relSizeAnchor xmlns:cdr="http://schemas.openxmlformats.org/drawingml/2006/chartDrawing">
    <cdr:from>
      <cdr:x>0.58951</cdr:x>
      <cdr:y>0.30134</cdr:y>
    </cdr:from>
    <cdr:to>
      <cdr:x>0.67672</cdr:x>
      <cdr:y>0.37178</cdr:y>
    </cdr:to>
    <cdr:sp macro="" textlink="">
      <cdr:nvSpPr>
        <cdr:cNvPr id="17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8605" y="792189"/>
          <a:ext cx="27494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円柱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0</xdr:rowOff>
    </xdr:from>
    <xdr:to>
      <xdr:col>11</xdr:col>
      <xdr:colOff>504825</xdr:colOff>
      <xdr:row>18</xdr:row>
      <xdr:rowOff>9525</xdr:rowOff>
    </xdr:to>
    <xdr:graphicFrame macro="">
      <xdr:nvGraphicFramePr>
        <xdr:cNvPr id="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35</xdr:row>
      <xdr:rowOff>9525</xdr:rowOff>
    </xdr:from>
    <xdr:to>
      <xdr:col>11</xdr:col>
      <xdr:colOff>447675</xdr:colOff>
      <xdr:row>53</xdr:row>
      <xdr:rowOff>47625</xdr:rowOff>
    </xdr:to>
    <xdr:graphicFrame macro="">
      <xdr:nvGraphicFramePr>
        <xdr:cNvPr id="3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16</xdr:row>
      <xdr:rowOff>76201</xdr:rowOff>
    </xdr:from>
    <xdr:to>
      <xdr:col>11</xdr:col>
      <xdr:colOff>495300</xdr:colOff>
      <xdr:row>34</xdr:row>
      <xdr:rowOff>142875</xdr:rowOff>
    </xdr:to>
    <xdr:graphicFrame macro="">
      <xdr:nvGraphicFramePr>
        <xdr:cNvPr id="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581025</xdr:colOff>
      <xdr:row>54</xdr:row>
      <xdr:rowOff>28575</xdr:rowOff>
    </xdr:from>
    <xdr:to>
      <xdr:col>11</xdr:col>
      <xdr:colOff>676275</xdr:colOff>
      <xdr:row>72</xdr:row>
      <xdr:rowOff>66675</xdr:rowOff>
    </xdr:to>
    <xdr:graphicFrame macro="">
      <xdr:nvGraphicFramePr>
        <xdr:cNvPr id="5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0.5646</cdr:x>
      <cdr:y>0.52074</cdr:y>
    </cdr:from>
    <cdr:to>
      <cdr:x>0.76965</cdr:x>
      <cdr:y>0.71478</cdr:y>
    </cdr:to>
    <cdr:sp macro="" textlink="">
      <cdr:nvSpPr>
        <cdr:cNvPr id="10241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4413" y="1443373"/>
          <a:ext cx="720688" cy="537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R= 0.003 m, 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η=0.39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φ=1.93</a:t>
          </a:r>
          <a:endParaRPr lang="ja-JP" altLang="en-US"/>
        </a:p>
      </cdr:txBody>
    </cdr:sp>
  </cdr:relSizeAnchor>
  <cdr:relSizeAnchor xmlns:cdr="http://schemas.openxmlformats.org/drawingml/2006/chartDrawing">
    <cdr:from>
      <cdr:x>0.4003</cdr:x>
      <cdr:y>0.37334</cdr:y>
    </cdr:from>
    <cdr:to>
      <cdr:x>0.65781</cdr:x>
      <cdr:y>0.5003</cdr:y>
    </cdr:to>
    <cdr:sp macro="" textlink="">
      <cdr:nvSpPr>
        <cdr:cNvPr id="1024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6961" y="1034822"/>
          <a:ext cx="905056" cy="351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R= 0.0015 m, 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η=0.66, φ=0.96</a:t>
          </a:r>
          <a:endParaRPr lang="ja-JP" altLang="en-US"/>
        </a:p>
      </cdr:txBody>
    </cdr:sp>
  </cdr:relSizeAnchor>
  <cdr:relSizeAnchor xmlns:cdr="http://schemas.openxmlformats.org/drawingml/2006/chartDrawing">
    <cdr:from>
      <cdr:x>0.23271</cdr:x>
      <cdr:y>0.14686</cdr:y>
    </cdr:from>
    <cdr:to>
      <cdr:x>0.53117</cdr:x>
      <cdr:y>0.28522</cdr:y>
    </cdr:to>
    <cdr:sp macro="" textlink="">
      <cdr:nvSpPr>
        <cdr:cNvPr id="10243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7912" y="407055"/>
          <a:ext cx="1048988" cy="383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R= 0.00075 m, 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η=0.86, φ=0.48</a:t>
          </a:r>
          <a:endParaRPr lang="ja-JP" altLang="en-US"/>
        </a:p>
      </cdr:txBody>
    </cdr:sp>
  </cdr:relSizeAnchor>
  <cdr:relSizeAnchor xmlns:cdr="http://schemas.openxmlformats.org/drawingml/2006/chartDrawing">
    <cdr:from>
      <cdr:x>0.28765</cdr:x>
      <cdr:y>0.29478</cdr:y>
    </cdr:from>
    <cdr:to>
      <cdr:x>0.32049</cdr:x>
      <cdr:y>0.4254</cdr:y>
    </cdr:to>
    <cdr:sp macro="" textlink="">
      <cdr:nvSpPr>
        <cdr:cNvPr id="10244" name="Line 307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16921" y="823039"/>
          <a:ext cx="115729" cy="3632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0.39759</cdr:x>
      <cdr:y>0.52366</cdr:y>
    </cdr:from>
    <cdr:to>
      <cdr:x>0.42143</cdr:x>
      <cdr:y>0.61251</cdr:y>
    </cdr:to>
    <cdr:sp macro="" textlink="">
      <cdr:nvSpPr>
        <cdr:cNvPr id="10245" name="Line 307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04398" y="1459633"/>
          <a:ext cx="84010" cy="2471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0.68835</cdr:x>
      <cdr:y>0.71478</cdr:y>
    </cdr:from>
    <cdr:to>
      <cdr:x>0.70019</cdr:x>
      <cdr:y>0.77283</cdr:y>
    </cdr:to>
    <cdr:sp macro="" textlink="">
      <cdr:nvSpPr>
        <cdr:cNvPr id="10246" name="Line 307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19349" y="1981200"/>
          <a:ext cx="41622" cy="1608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0.66456</cdr:x>
      <cdr:y>0.453</cdr:y>
    </cdr:from>
    <cdr:to>
      <cdr:x>0.77208</cdr:x>
      <cdr:y>0.54596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90169" y="1259928"/>
          <a:ext cx="354348" cy="2585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0.38775</cdr:x>
      <cdr:y>0.54517</cdr:y>
    </cdr:from>
    <cdr:to>
      <cdr:x>0.67318</cdr:x>
      <cdr:y>0.61774</cdr:y>
    </cdr:to>
    <cdr:sp macro="" textlink="">
      <cdr:nvSpPr>
        <cdr:cNvPr id="153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7886" y="1516277"/>
          <a:ext cx="940677" cy="201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球状触媒解析解</a:t>
          </a:r>
          <a:endParaRPr lang="ja-JP" altLang="en-US"/>
        </a:p>
      </cdr:txBody>
    </cdr:sp>
  </cdr:relSizeAnchor>
  <cdr:relSizeAnchor xmlns:cdr="http://schemas.openxmlformats.org/drawingml/2006/chartDrawing">
    <cdr:from>
      <cdr:x>0.30466</cdr:x>
      <cdr:y>0.15553</cdr:y>
    </cdr:from>
    <cdr:to>
      <cdr:x>0.42998</cdr:x>
      <cdr:y>0.2281</cdr:y>
    </cdr:to>
    <cdr:sp macro="" textlink="">
      <cdr:nvSpPr>
        <cdr:cNvPr id="1537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053" y="432570"/>
          <a:ext cx="413011" cy="201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数値解</a:t>
          </a:r>
          <a:endParaRPr lang="ja-JP" altLang="en-US"/>
        </a:p>
      </cdr:txBody>
    </cdr:sp>
  </cdr:relSizeAnchor>
  <cdr:relSizeAnchor xmlns:cdr="http://schemas.openxmlformats.org/drawingml/2006/chartDrawing">
    <cdr:from>
      <cdr:x>0.42397</cdr:x>
      <cdr:y>0.10422</cdr:y>
    </cdr:from>
    <cdr:to>
      <cdr:x>0.45633</cdr:x>
      <cdr:y>0.15976</cdr:y>
    </cdr:to>
    <cdr:sp macro="" textlink="">
      <cdr:nvSpPr>
        <cdr:cNvPr id="15373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7269" y="289869"/>
          <a:ext cx="106647" cy="1544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</cdr:x>
      <cdr:y>0.79169</cdr:y>
    </cdr:from>
    <cdr:to>
      <cdr:x>0.85224</cdr:x>
      <cdr:y>0.85135</cdr:y>
    </cdr:to>
    <cdr:sp macro="" textlink="">
      <cdr:nvSpPr>
        <cdr:cNvPr id="1537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8911" y="2201927"/>
          <a:ext cx="8976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5</a:t>
          </a:r>
          <a:endParaRPr lang="ja-JP" altLang="en-US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0.44746</cdr:x>
      <cdr:y>0.79443</cdr:y>
    </cdr:from>
    <cdr:to>
      <cdr:x>0.50715</cdr:x>
      <cdr:y>0.85409</cdr:y>
    </cdr:to>
    <cdr:sp macro="" textlink="">
      <cdr:nvSpPr>
        <cdr:cNvPr id="1537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4672" y="2209547"/>
          <a:ext cx="196721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0.5</a:t>
          </a:r>
          <a:endParaRPr lang="ja-JP" altLang="en-US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0.12392</cdr:x>
      <cdr:y>0.24211</cdr:y>
    </cdr:from>
    <cdr:to>
      <cdr:x>0.18361</cdr:x>
      <cdr:y>0.30177</cdr:y>
    </cdr:to>
    <cdr:sp macro="" textlink="">
      <cdr:nvSpPr>
        <cdr:cNvPr id="1537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397" y="673381"/>
          <a:ext cx="196721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0.5</a:t>
          </a:r>
          <a:endParaRPr lang="ja-JP" altLang="en-US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0.81773</cdr:x>
      <cdr:y>0.0758</cdr:y>
    </cdr:from>
    <cdr:to>
      <cdr:x>0.9091</cdr:x>
      <cdr:y>0.19269</cdr:y>
    </cdr:to>
    <cdr:sp macro="" textlink="">
      <cdr:nvSpPr>
        <cdr:cNvPr id="13" name="円/楕円 12"/>
        <cdr:cNvSpPr/>
      </cdr:nvSpPr>
      <cdr:spPr>
        <a:xfrm xmlns:a="http://schemas.openxmlformats.org/drawingml/2006/main">
          <a:off x="2694940" y="210820"/>
          <a:ext cx="301128" cy="325106"/>
        </a:xfrm>
        <a:prstGeom xmlns:a="http://schemas.openxmlformats.org/drawingml/2006/main" prst="ellipse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2">
                <a:lumMod val="25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0.75033</cdr:x>
      <cdr:y>0.14108</cdr:y>
    </cdr:from>
    <cdr:to>
      <cdr:x>0.95538</cdr:x>
      <cdr:y>0.33512</cdr:y>
    </cdr:to>
    <cdr:sp macro="" textlink="">
      <cdr:nvSpPr>
        <cdr:cNvPr id="10241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5858" y="396408"/>
          <a:ext cx="769522" cy="545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R= 0.003 m, 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η=0.39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φ=1.93</a:t>
          </a:r>
          <a:endParaRPr lang="ja-JP" altLang="en-US"/>
        </a:p>
      </cdr:txBody>
    </cdr:sp>
  </cdr:relSizeAnchor>
  <cdr:relSizeAnchor xmlns:cdr="http://schemas.openxmlformats.org/drawingml/2006/chartDrawing">
    <cdr:from>
      <cdr:x>0.53482</cdr:x>
      <cdr:y>0.06825</cdr:y>
    </cdr:from>
    <cdr:to>
      <cdr:x>0.7335</cdr:x>
      <cdr:y>0.25282</cdr:y>
    </cdr:to>
    <cdr:sp macro="" textlink="">
      <cdr:nvSpPr>
        <cdr:cNvPr id="1024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7108" y="191783"/>
          <a:ext cx="745616" cy="518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R= 0.0015 m, 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η=0.66, φ=0.96</a:t>
          </a:r>
          <a:endParaRPr lang="ja-JP" altLang="en-US"/>
        </a:p>
      </cdr:txBody>
    </cdr:sp>
  </cdr:relSizeAnchor>
  <cdr:relSizeAnchor xmlns:cdr="http://schemas.openxmlformats.org/drawingml/2006/chartDrawing">
    <cdr:from>
      <cdr:x>0.27332</cdr:x>
      <cdr:y>0.0655</cdr:y>
    </cdr:from>
    <cdr:to>
      <cdr:x>0.50254</cdr:x>
      <cdr:y>0.24068</cdr:y>
    </cdr:to>
    <cdr:sp macro="" textlink="">
      <cdr:nvSpPr>
        <cdr:cNvPr id="10243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5727" y="184058"/>
          <a:ext cx="860223" cy="492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R= 0.00075 m, 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η=0.86, φ=0.48</a:t>
          </a:r>
          <a:endParaRPr lang="ja-JP" altLang="en-US"/>
        </a:p>
      </cdr:txBody>
    </cdr:sp>
  </cdr:relSizeAnchor>
  <cdr:relSizeAnchor xmlns:cdr="http://schemas.openxmlformats.org/drawingml/2006/chartDrawing">
    <cdr:from>
      <cdr:x>0.64283</cdr:x>
      <cdr:y>0.2541</cdr:y>
    </cdr:from>
    <cdr:to>
      <cdr:x>0.74619</cdr:x>
      <cdr:y>0.3661</cdr:y>
    </cdr:to>
    <cdr:sp macro="" textlink="">
      <cdr:nvSpPr>
        <cdr:cNvPr id="10244" name="Line 307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12426" y="713995"/>
          <a:ext cx="387924" cy="3147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0.38336</cdr:x>
      <cdr:y>0.22535</cdr:y>
    </cdr:from>
    <cdr:to>
      <cdr:x>0.49239</cdr:x>
      <cdr:y>0.35932</cdr:y>
    </cdr:to>
    <cdr:sp macro="" textlink="">
      <cdr:nvSpPr>
        <cdr:cNvPr id="10245" name="Line 307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38688" y="633217"/>
          <a:ext cx="409162" cy="3764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0.83048</cdr:x>
      <cdr:y>0.31478</cdr:y>
    </cdr:from>
    <cdr:to>
      <cdr:x>0.92386</cdr:x>
      <cdr:y>0.38644</cdr:y>
    </cdr:to>
    <cdr:sp macro="" textlink="">
      <cdr:nvSpPr>
        <cdr:cNvPr id="10246" name="Line 307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116674" y="884491"/>
          <a:ext cx="350426" cy="2013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0.20628</cdr:x>
      <cdr:y>0.33207</cdr:y>
    </cdr:from>
    <cdr:to>
      <cdr:x>0.93909</cdr:x>
      <cdr:y>0.3322</cdr:y>
    </cdr:to>
    <cdr:sp macro="" textlink="">
      <cdr:nvSpPr>
        <cdr:cNvPr id="8" name="Line 307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74126" y="933070"/>
          <a:ext cx="2750124" cy="3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chemeClr val="bg2">
              <a:lumMod val="75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0.38902</cdr:x>
      <cdr:y>0.33885</cdr:y>
    </cdr:from>
    <cdr:to>
      <cdr:x>0.39086</cdr:x>
      <cdr:y>0.7322</cdr:y>
    </cdr:to>
    <cdr:sp macro="" textlink="">
      <cdr:nvSpPr>
        <cdr:cNvPr id="9" name="Line 307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59926" y="952119"/>
          <a:ext cx="6924" cy="1105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chemeClr val="bg2">
              <a:lumMod val="75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0.47716</cdr:x>
      <cdr:y>0.3219</cdr:y>
    </cdr:from>
    <cdr:to>
      <cdr:x>0.47785</cdr:x>
      <cdr:y>0.56271</cdr:y>
    </cdr:to>
    <cdr:sp macro="" textlink="">
      <cdr:nvSpPr>
        <cdr:cNvPr id="10" name="Line 307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90700" y="904494"/>
          <a:ext cx="2601" cy="6766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chemeClr val="bg2">
              <a:lumMod val="75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0.66244</cdr:x>
      <cdr:y>0.33207</cdr:y>
    </cdr:from>
    <cdr:to>
      <cdr:x>0.66313</cdr:x>
      <cdr:y>0.57288</cdr:y>
    </cdr:to>
    <cdr:sp macro="" textlink="">
      <cdr:nvSpPr>
        <cdr:cNvPr id="11" name="Line 307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86025" y="933069"/>
          <a:ext cx="2601" cy="6766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chemeClr val="bg2">
              <a:lumMod val="75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0.7545</cdr:x>
      <cdr:y>0.33207</cdr:y>
    </cdr:from>
    <cdr:to>
      <cdr:x>0.75888</cdr:x>
      <cdr:y>0.72881</cdr:y>
    </cdr:to>
    <cdr:sp macro="" textlink="">
      <cdr:nvSpPr>
        <cdr:cNvPr id="12" name="Line 307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31526" y="933068"/>
          <a:ext cx="16449" cy="11148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chemeClr val="bg2">
              <a:lumMod val="75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0.64503</cdr:x>
      <cdr:y>0.42012</cdr:y>
    </cdr:from>
    <cdr:to>
      <cdr:x>0.74861</cdr:x>
      <cdr:y>0.54041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01215" y="1168487"/>
          <a:ext cx="337422" cy="3345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0.73329</cdr:x>
      <cdr:y>0.67265</cdr:y>
    </cdr:from>
    <cdr:to>
      <cdr:x>0.93544</cdr:x>
      <cdr:y>0.74098</cdr:y>
    </cdr:to>
    <cdr:sp macro="" textlink="">
      <cdr:nvSpPr>
        <cdr:cNvPr id="153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4449" y="1880422"/>
          <a:ext cx="714353" cy="190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拡散支配</a:t>
          </a:r>
          <a:endParaRPr lang="ja-JP" altLang="en-US"/>
        </a:p>
      </cdr:txBody>
    </cdr:sp>
  </cdr:relSizeAnchor>
  <cdr:relSizeAnchor xmlns:cdr="http://schemas.openxmlformats.org/drawingml/2006/chartDrawing">
    <cdr:from>
      <cdr:x>0.22876</cdr:x>
      <cdr:y>0.67265</cdr:y>
    </cdr:from>
    <cdr:to>
      <cdr:x>0.46327</cdr:x>
      <cdr:y>0.74098</cdr:y>
    </cdr:to>
    <cdr:sp macro="" textlink="">
      <cdr:nvSpPr>
        <cdr:cNvPr id="153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1574" y="1880422"/>
          <a:ext cx="828684" cy="190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反応支配</a:t>
          </a:r>
          <a:endParaRPr lang="ja-JP" altLang="en-US"/>
        </a:p>
      </cdr:txBody>
    </cdr:sp>
  </cdr:relSizeAnchor>
  <cdr:relSizeAnchor xmlns:cdr="http://schemas.openxmlformats.org/drawingml/2006/chartDrawing">
    <cdr:from>
      <cdr:x>0.75494</cdr:x>
      <cdr:y>0.60431</cdr:y>
    </cdr:from>
    <cdr:to>
      <cdr:x>0.79657</cdr:x>
      <cdr:y>0.67089</cdr:y>
    </cdr:to>
    <cdr:sp macro="" textlink="">
      <cdr:nvSpPr>
        <cdr:cNvPr id="1537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0597" y="1680767"/>
          <a:ext cx="14670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ja-JP" altLang="en-US"/>
        </a:p>
      </cdr:txBody>
    </cdr:sp>
  </cdr:relSizeAnchor>
  <cdr:relSizeAnchor xmlns:cdr="http://schemas.openxmlformats.org/drawingml/2006/chartDrawing">
    <cdr:from>
      <cdr:x>0.30977</cdr:x>
      <cdr:y>0.60431</cdr:y>
    </cdr:from>
    <cdr:to>
      <cdr:x>0.3514</cdr:x>
      <cdr:y>0.67089</cdr:y>
    </cdr:to>
    <cdr:sp macro="" textlink="">
      <cdr:nvSpPr>
        <cdr:cNvPr id="153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1707" y="1680767"/>
          <a:ext cx="14670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ja-JP" altLang="en-US"/>
        </a:p>
      </cdr:txBody>
    </cdr:sp>
  </cdr:relSizeAnchor>
  <cdr:relSizeAnchor xmlns:cdr="http://schemas.openxmlformats.org/drawingml/2006/chartDrawing">
    <cdr:from>
      <cdr:x>0.30934</cdr:x>
      <cdr:y>0.11443</cdr:y>
    </cdr:from>
    <cdr:to>
      <cdr:x>0.43466</cdr:x>
      <cdr:y>0.187</cdr:y>
    </cdr:to>
    <cdr:sp macro="" textlink="">
      <cdr:nvSpPr>
        <cdr:cNvPr id="1537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685" y="318270"/>
          <a:ext cx="408236" cy="201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数値解</a:t>
          </a:r>
          <a:endParaRPr lang="ja-JP" altLang="en-US"/>
        </a:p>
      </cdr:txBody>
    </cdr:sp>
  </cdr:relSizeAnchor>
  <cdr:relSizeAnchor xmlns:cdr="http://schemas.openxmlformats.org/drawingml/2006/chartDrawing">
    <cdr:from>
      <cdr:x>0.45322</cdr:x>
      <cdr:y>0.14863</cdr:y>
    </cdr:from>
    <cdr:to>
      <cdr:x>0.56082</cdr:x>
      <cdr:y>0.17877</cdr:y>
    </cdr:to>
    <cdr:sp macro="" textlink="">
      <cdr:nvSpPr>
        <cdr:cNvPr id="15373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76375" y="413385"/>
          <a:ext cx="350520" cy="83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</cdr:x>
      <cdr:y>0.79169</cdr:y>
    </cdr:from>
    <cdr:to>
      <cdr:x>0.85256</cdr:x>
      <cdr:y>0.85135</cdr:y>
    </cdr:to>
    <cdr:sp macro="" textlink="">
      <cdr:nvSpPr>
        <cdr:cNvPr id="1537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7479" y="2201927"/>
          <a:ext cx="8976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5</a:t>
          </a:r>
          <a:endParaRPr lang="ja-JP" altLang="en-US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0.44746</cdr:x>
      <cdr:y>0.79169</cdr:y>
    </cdr:from>
    <cdr:to>
      <cdr:x>0.50785</cdr:x>
      <cdr:y>0.85135</cdr:y>
    </cdr:to>
    <cdr:sp macro="" textlink="">
      <cdr:nvSpPr>
        <cdr:cNvPr id="1537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7623" y="2201927"/>
          <a:ext cx="196721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0.5</a:t>
          </a:r>
          <a:endParaRPr lang="ja-JP" altLang="en-US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0.12392</cdr:x>
      <cdr:y>0.24211</cdr:y>
    </cdr:from>
    <cdr:to>
      <cdr:x>0.18431</cdr:x>
      <cdr:y>0.30177</cdr:y>
    </cdr:to>
    <cdr:sp macro="" textlink="">
      <cdr:nvSpPr>
        <cdr:cNvPr id="1537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676" y="673381"/>
          <a:ext cx="196721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0.5</a:t>
          </a:r>
          <a:endParaRPr lang="ja-JP" altLang="en-US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0.7097</cdr:x>
      <cdr:y>0.1021</cdr:y>
    </cdr:from>
    <cdr:to>
      <cdr:x>0.78772</cdr:x>
      <cdr:y>0.16868</cdr:y>
    </cdr:to>
    <cdr:sp macro="" textlink="">
      <cdr:nvSpPr>
        <cdr:cNvPr id="13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1881" y="283975"/>
          <a:ext cx="254154" cy="185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/>
            <a:t>平板</a:t>
          </a:r>
        </a:p>
      </cdr:txBody>
    </cdr:sp>
  </cdr:relSizeAnchor>
  <cdr:relSizeAnchor xmlns:cdr="http://schemas.openxmlformats.org/drawingml/2006/chartDrawing">
    <cdr:from>
      <cdr:x>0.5289</cdr:x>
      <cdr:y>0.31238</cdr:y>
    </cdr:from>
    <cdr:to>
      <cdr:x>0.60692</cdr:x>
      <cdr:y>0.37896</cdr:y>
    </cdr:to>
    <cdr:sp macro="" textlink="">
      <cdr:nvSpPr>
        <cdr:cNvPr id="1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2928" y="868825"/>
          <a:ext cx="254154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/>
            <a:t>円柱</a:t>
          </a:r>
        </a:p>
      </cdr:txBody>
    </cdr:sp>
  </cdr:relSizeAnchor>
  <cdr:relSizeAnchor xmlns:cdr="http://schemas.openxmlformats.org/drawingml/2006/chartDrawing">
    <cdr:from>
      <cdr:x>0.64773</cdr:x>
      <cdr:y>0.55622</cdr:y>
    </cdr:from>
    <cdr:to>
      <cdr:x>0.68936</cdr:x>
      <cdr:y>0.6228</cdr:y>
    </cdr:to>
    <cdr:sp macro="" textlink="">
      <cdr:nvSpPr>
        <cdr:cNvPr id="15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0007" y="1547008"/>
          <a:ext cx="135612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/>
            <a:t>球</a:t>
          </a:r>
        </a:p>
      </cdr:txBody>
    </cdr:sp>
  </cdr:relSizeAnchor>
  <cdr:relSizeAnchor xmlns:cdr="http://schemas.openxmlformats.org/drawingml/2006/chartDrawing">
    <cdr:from>
      <cdr:x>0.53121</cdr:x>
      <cdr:y>0.5532</cdr:y>
    </cdr:from>
    <cdr:to>
      <cdr:x>0.62365</cdr:x>
      <cdr:y>0.67009</cdr:y>
    </cdr:to>
    <cdr:sp macro="" textlink="">
      <cdr:nvSpPr>
        <cdr:cNvPr id="16" name="円/楕円 15"/>
        <cdr:cNvSpPr/>
      </cdr:nvSpPr>
      <cdr:spPr>
        <a:xfrm xmlns:a="http://schemas.openxmlformats.org/drawingml/2006/main">
          <a:off x="1730434" y="1538606"/>
          <a:ext cx="301128" cy="325106"/>
        </a:xfrm>
        <a:prstGeom xmlns:a="http://schemas.openxmlformats.org/drawingml/2006/main" prst="ellipse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2">
                <a:lumMod val="25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0.43892</cdr:x>
      <cdr:y>0.24818</cdr:y>
    </cdr:from>
    <cdr:to>
      <cdr:x>0.52109</cdr:x>
      <cdr:y>0.41416</cdr:y>
    </cdr:to>
    <cdr:sp macro="" textlink="">
      <cdr:nvSpPr>
        <cdr:cNvPr id="17" name="円柱 16"/>
        <cdr:cNvSpPr/>
      </cdr:nvSpPr>
      <cdr:spPr>
        <a:xfrm xmlns:a="http://schemas.openxmlformats.org/drawingml/2006/main">
          <a:off x="1429809" y="690251"/>
          <a:ext cx="267673" cy="461640"/>
        </a:xfrm>
        <a:prstGeom xmlns:a="http://schemas.openxmlformats.org/drawingml/2006/main" prst="can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2">
                <a:lumMod val="75000"/>
              </a:schemeClr>
            </a:gs>
          </a:gsLst>
          <a:lin ang="10800000" scaled="1"/>
          <a:tileRect/>
        </a:gra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0.80324</cdr:x>
      <cdr:y>0.05959</cdr:y>
    </cdr:from>
    <cdr:to>
      <cdr:x>0.88865</cdr:x>
      <cdr:y>0.22671</cdr:y>
    </cdr:to>
    <cdr:sp macro="" textlink="">
      <cdr:nvSpPr>
        <cdr:cNvPr id="18" name="直方体 17"/>
        <cdr:cNvSpPr/>
      </cdr:nvSpPr>
      <cdr:spPr>
        <a:xfrm xmlns:a="http://schemas.openxmlformats.org/drawingml/2006/main">
          <a:off x="2616592" y="165749"/>
          <a:ext cx="278227" cy="464811"/>
        </a:xfrm>
        <a:prstGeom xmlns:a="http://schemas.openxmlformats.org/drawingml/2006/main" prst="cube">
          <a:avLst>
            <a:gd name="adj" fmla="val 54561"/>
          </a:avLst>
        </a:prstGeom>
        <a:gradFill xmlns:a="http://schemas.openxmlformats.org/drawingml/2006/main"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2">
                <a:lumMod val="90000"/>
              </a:schemeClr>
            </a:gs>
          </a:gsLst>
          <a:path path="circle">
            <a:fillToRect l="50000" t="50000" r="50000" b="50000"/>
          </a:path>
        </a:gra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0.56082</cdr:x>
      <cdr:y>0.2089</cdr:y>
    </cdr:from>
    <cdr:to>
      <cdr:x>0.6193</cdr:x>
      <cdr:y>0.29383</cdr:y>
    </cdr:to>
    <cdr:sp macro="" textlink="">
      <cdr:nvSpPr>
        <cdr:cNvPr id="19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26895" y="581024"/>
          <a:ext cx="190500" cy="2362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0.67544</cdr:x>
      <cdr:y>0.18151</cdr:y>
    </cdr:from>
    <cdr:to>
      <cdr:x>0.74561</cdr:x>
      <cdr:y>0.25548</cdr:y>
    </cdr:to>
    <cdr:sp macro="" textlink="">
      <cdr:nvSpPr>
        <cdr:cNvPr id="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200275" y="504824"/>
          <a:ext cx="228600" cy="2057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173"/>
  <sheetViews>
    <sheetView tabSelected="1" workbookViewId="0">
      <selection activeCell="H5" sqref="H5"/>
    </sheetView>
  </sheetViews>
  <sheetFormatPr defaultColWidth="12" defaultRowHeight="12"/>
  <cols>
    <col min="1" max="1" width="14.7109375" style="3" customWidth="1"/>
    <col min="2" max="2" width="11.42578125" style="1" customWidth="1"/>
    <col min="3" max="3" width="14.28515625" style="1" customWidth="1"/>
    <col min="4" max="4" width="3.7109375" style="1" customWidth="1"/>
    <col min="5" max="5" width="1.140625" style="1" customWidth="1"/>
    <col min="6" max="6" width="8.140625" style="1" customWidth="1"/>
    <col min="7" max="7" width="9.85546875" style="1" customWidth="1"/>
    <col min="8" max="16384" width="12" style="1"/>
  </cols>
  <sheetData>
    <row r="1" spans="1:20" ht="12.6" thickBot="1">
      <c r="A1" s="3" t="s">
        <v>0</v>
      </c>
      <c r="B1" s="10">
        <v>2</v>
      </c>
      <c r="F1" s="1" t="s">
        <v>1</v>
      </c>
    </row>
    <row r="2" spans="1:20">
      <c r="A2" s="3" t="s">
        <v>8</v>
      </c>
      <c r="B2" s="1" t="s">
        <v>18</v>
      </c>
      <c r="C2" s="1" t="s">
        <v>13</v>
      </c>
      <c r="F2" s="12" t="s">
        <v>19</v>
      </c>
      <c r="G2" s="13">
        <v>2.6</v>
      </c>
      <c r="H2" s="1" t="s">
        <v>20</v>
      </c>
      <c r="I2" s="25"/>
    </row>
    <row r="3" spans="1:20">
      <c r="A3" s="13">
        <v>1.449999999999983E-3</v>
      </c>
      <c r="B3" s="1">
        <v>6.1374473169105478E-2</v>
      </c>
      <c r="C3" s="1">
        <v>7.5296510024288718E-9</v>
      </c>
      <c r="F3" s="12" t="s">
        <v>11</v>
      </c>
      <c r="G3" s="13">
        <v>6.9999999999999997E-7</v>
      </c>
      <c r="H3" s="1" t="s">
        <v>15</v>
      </c>
      <c r="I3" s="1" t="s">
        <v>29</v>
      </c>
      <c r="J3" s="1">
        <f>G4/3</f>
        <v>5.0000000000000001E-4</v>
      </c>
    </row>
    <row r="4" spans="1:20" ht="12.6" thickBot="1">
      <c r="B4" s="15" t="s">
        <v>12</v>
      </c>
      <c r="C4" s="15" t="s">
        <v>14</v>
      </c>
      <c r="D4" s="15"/>
      <c r="E4" s="15"/>
      <c r="F4" s="12" t="s">
        <v>16</v>
      </c>
      <c r="G4" s="13">
        <v>1.5E-3</v>
      </c>
      <c r="H4" s="1" t="s">
        <v>17</v>
      </c>
      <c r="I4" s="1" t="s">
        <v>28</v>
      </c>
      <c r="J4" s="1">
        <f>(G2*J3^2/G3)^0.5</f>
        <v>0.96362411165943151</v>
      </c>
    </row>
    <row r="5" spans="1:20" ht="12.6" thickBot="1">
      <c r="A5" s="3" t="s">
        <v>2</v>
      </c>
      <c r="B5" s="38">
        <f>-C3/(G4-A3)^2</f>
        <v>-3.0118604009694954</v>
      </c>
      <c r="C5" s="14">
        <f>-1*(G4-A3)^2*G2*B3/G3</f>
        <v>-5.6990582228493947E-4</v>
      </c>
      <c r="D5" s="8"/>
      <c r="E5" s="9"/>
      <c r="F5" s="12"/>
      <c r="G5" s="23"/>
    </row>
    <row r="6" spans="1:20" ht="12.6" thickBot="1">
      <c r="F6" s="12"/>
      <c r="G6" s="23"/>
    </row>
    <row r="7" spans="1:20">
      <c r="A7" s="3" t="s">
        <v>5</v>
      </c>
      <c r="B7" s="5">
        <v>0</v>
      </c>
      <c r="F7" s="12"/>
    </row>
    <row r="8" spans="1:20">
      <c r="A8" s="4" t="s">
        <v>6</v>
      </c>
      <c r="B8" s="6">
        <v>1.4499999999999999E-3</v>
      </c>
      <c r="F8" s="12"/>
      <c r="G8" s="17"/>
    </row>
    <row r="9" spans="1:20" ht="12.6" thickBot="1">
      <c r="A9" s="3" t="s">
        <v>7</v>
      </c>
      <c r="B9" s="7">
        <v>5.0000000000000002E-5</v>
      </c>
      <c r="F9" s="12"/>
      <c r="Q9" s="1" t="s">
        <v>72</v>
      </c>
    </row>
    <row r="10" spans="1:20">
      <c r="A10" s="3" t="s">
        <v>3</v>
      </c>
      <c r="F10" s="12"/>
      <c r="J10" s="1" t="s">
        <v>30</v>
      </c>
      <c r="K10" s="1" t="s">
        <v>31</v>
      </c>
      <c r="R10" s="1" t="s">
        <v>75</v>
      </c>
      <c r="S10" s="1" t="s">
        <v>76</v>
      </c>
      <c r="T10" s="1" t="s">
        <v>77</v>
      </c>
    </row>
    <row r="11" spans="1:20" ht="12.6" thickBot="1">
      <c r="A11" s="3" t="s">
        <v>9</v>
      </c>
      <c r="B11" s="19" t="s">
        <v>10</v>
      </c>
      <c r="C11" s="19" t="s">
        <v>13</v>
      </c>
      <c r="D11" s="19"/>
      <c r="E11" s="19"/>
      <c r="F11" s="12"/>
      <c r="G11" s="1" t="s">
        <v>21</v>
      </c>
      <c r="H11" s="1" t="s">
        <v>22</v>
      </c>
      <c r="I11" s="1" t="s">
        <v>23</v>
      </c>
      <c r="K11" s="1" t="s">
        <v>32</v>
      </c>
      <c r="Q11" s="1" t="s">
        <v>73</v>
      </c>
      <c r="R11" s="1" t="s">
        <v>74</v>
      </c>
      <c r="S11" s="1" t="s">
        <v>74</v>
      </c>
      <c r="T11" s="1" t="s">
        <v>74</v>
      </c>
    </row>
    <row r="12" spans="1:20" ht="12.6" thickBot="1">
      <c r="A12" s="27">
        <v>0</v>
      </c>
      <c r="B12" s="36">
        <v>0.19</v>
      </c>
      <c r="C12" s="35">
        <v>5.4341999999999997E-4</v>
      </c>
      <c r="D12" s="22"/>
      <c r="E12" s="16"/>
      <c r="F12" s="12" t="s">
        <v>4</v>
      </c>
      <c r="G12" s="27">
        <f>$G$4-A12</f>
        <v>1.5E-3</v>
      </c>
      <c r="H12" s="1">
        <f>(3*3.14/4)*((G12)^3-(G12-$B$9/2)^3)</f>
        <v>3.9081960937499998E-10</v>
      </c>
      <c r="I12" s="30">
        <f>H12*B12</f>
        <v>7.4255725781249992E-11</v>
      </c>
      <c r="J12" s="1">
        <f>(B12-B13)/A13</f>
        <v>232.20151121651321</v>
      </c>
      <c r="K12" s="30">
        <f>J12*G3*4*G4^2*3.14</f>
        <v>4.5934102948850653E-9</v>
      </c>
      <c r="M12"/>
      <c r="Q12" s="27">
        <v>0</v>
      </c>
      <c r="R12" s="17">
        <v>0.19</v>
      </c>
      <c r="S12" s="17">
        <v>0.19</v>
      </c>
      <c r="T12" s="17">
        <v>0.19</v>
      </c>
    </row>
    <row r="13" spans="1:20">
      <c r="A13" s="27">
        <v>5.0000000000000002E-5</v>
      </c>
      <c r="B13" s="29">
        <v>0.17838992443917434</v>
      </c>
      <c r="C13" s="37">
        <v>4.6911167540806327E-4</v>
      </c>
      <c r="D13" s="21"/>
      <c r="E13" s="17"/>
      <c r="F13" s="20"/>
      <c r="G13" s="27">
        <f t="shared" ref="G13:G41" si="0">$G$4-A13</f>
        <v>1.4500000000000001E-3</v>
      </c>
      <c r="H13" s="1">
        <f>(3*3.14/4)*((G13+$B$9/2)^3-(G13-$B$9/2)^3)</f>
        <v>7.4278171875000168E-10</v>
      </c>
      <c r="I13" s="30">
        <f t="shared" ref="I13:I41" si="1">H13*B13</f>
        <v>1.3250477468261285E-10</v>
      </c>
      <c r="K13" s="17"/>
      <c r="Q13" s="27">
        <v>5.0000000000000002E-5</v>
      </c>
      <c r="R13" s="17">
        <v>0.17838992443917434</v>
      </c>
      <c r="S13" s="17">
        <v>0.17595817319952908</v>
      </c>
      <c r="T13" s="17">
        <v>0.1727012155213824</v>
      </c>
    </row>
    <row r="14" spans="1:20">
      <c r="A14" s="27">
        <v>1.000000000000001E-4</v>
      </c>
      <c r="B14" s="29">
        <v>0.16766484368678244</v>
      </c>
      <c r="C14" s="37">
        <v>4.0395782280435518E-4</v>
      </c>
      <c r="D14" s="21"/>
      <c r="E14" s="17"/>
      <c r="F14" s="20"/>
      <c r="G14" s="27">
        <f t="shared" si="0"/>
        <v>1.4E-3</v>
      </c>
      <c r="H14" s="1">
        <f t="shared" ref="H14:H40" si="2">(3*3.14/4)*((G14+$B$9/2)^3-(G14-$B$9/2)^3)</f>
        <v>6.9244359375000108E-10</v>
      </c>
      <c r="I14" s="30">
        <f t="shared" si="1"/>
        <v>1.1609844690800782E-10</v>
      </c>
      <c r="K14" s="17"/>
      <c r="Q14" s="27">
        <v>1.000000000000001E-4</v>
      </c>
      <c r="R14" s="17">
        <v>0.16766484368678244</v>
      </c>
      <c r="S14" s="17">
        <v>0.16308439985590809</v>
      </c>
      <c r="T14" s="17">
        <v>0.15700350901012972</v>
      </c>
    </row>
    <row r="15" spans="1:20">
      <c r="A15" s="27">
        <v>1.5000000000000023E-4</v>
      </c>
      <c r="B15" s="29">
        <v>0.15775863397032711</v>
      </c>
      <c r="C15" s="37">
        <v>3.4690978529963018E-4</v>
      </c>
      <c r="D15" s="21"/>
      <c r="E15" s="17"/>
      <c r="F15" s="20"/>
      <c r="G15" s="27">
        <f t="shared" si="0"/>
        <v>1.3499999999999999E-3</v>
      </c>
      <c r="H15" s="1">
        <f t="shared" si="2"/>
        <v>6.4387171875000155E-10</v>
      </c>
      <c r="I15" s="30">
        <f t="shared" si="1"/>
        <v>1.015763228021269E-10</v>
      </c>
      <c r="K15" s="17"/>
      <c r="Q15" s="27">
        <v>1.5000000000000023E-4</v>
      </c>
      <c r="R15" s="17">
        <v>0.15775863397032711</v>
      </c>
      <c r="S15" s="17">
        <v>0.15128273114102575</v>
      </c>
      <c r="T15" s="17">
        <v>0.14276135687432387</v>
      </c>
    </row>
    <row r="16" spans="1:20">
      <c r="A16" s="27">
        <v>2.0000000000000036E-4</v>
      </c>
      <c r="B16" s="29">
        <v>0.14861053726124634</v>
      </c>
      <c r="C16" s="37">
        <v>2.9703451392325839E-4</v>
      </c>
      <c r="D16" s="21"/>
      <c r="E16" s="17"/>
      <c r="F16" s="20"/>
      <c r="G16" s="27">
        <f t="shared" si="0"/>
        <v>1.2999999999999997E-3</v>
      </c>
      <c r="H16" s="1">
        <f t="shared" si="2"/>
        <v>5.9706609375000102E-10</v>
      </c>
      <c r="I16" s="30">
        <f t="shared" si="1"/>
        <v>8.8730312972661325E-11</v>
      </c>
      <c r="K16" s="17"/>
      <c r="Q16" s="27">
        <v>2.0000000000000036E-4</v>
      </c>
      <c r="R16" s="17">
        <v>0.14861053726124634</v>
      </c>
      <c r="S16" s="17">
        <v>0.14046549521446283</v>
      </c>
      <c r="T16" s="17">
        <v>0.12984272973514052</v>
      </c>
    </row>
    <row r="17" spans="1:20">
      <c r="A17" s="27">
        <v>2.5000000000000049E-4</v>
      </c>
      <c r="B17" s="29">
        <v>0.14016473706226337</v>
      </c>
      <c r="C17" s="37">
        <v>2.5350216841479243E-4</v>
      </c>
      <c r="D17" s="21"/>
      <c r="E17" s="17"/>
      <c r="F17" s="20"/>
      <c r="G17" s="27">
        <f t="shared" si="0"/>
        <v>1.2499999999999996E-3</v>
      </c>
      <c r="H17" s="1">
        <f t="shared" si="2"/>
        <v>5.5202671875000165E-10</v>
      </c>
      <c r="I17" s="30">
        <f t="shared" si="1"/>
        <v>7.7374679884938001E-11</v>
      </c>
      <c r="K17" s="17"/>
      <c r="Q17" s="27">
        <v>2.5000000000000049E-4</v>
      </c>
      <c r="R17" s="17">
        <v>0.14016473706226337</v>
      </c>
      <c r="S17" s="17">
        <v>0.13055259710228562</v>
      </c>
      <c r="T17" s="17">
        <v>0.11812786847177399</v>
      </c>
    </row>
    <row r="18" spans="1:20">
      <c r="A18" s="27">
        <v>3.0000000000000062E-4</v>
      </c>
      <c r="B18" s="29">
        <v>0.13236996978224505</v>
      </c>
      <c r="C18" s="37">
        <v>2.1557501531650907E-4</v>
      </c>
      <c r="D18" s="21"/>
      <c r="E18" s="17"/>
      <c r="F18" s="20"/>
      <c r="G18" s="27">
        <f t="shared" si="0"/>
        <v>1.1999999999999995E-3</v>
      </c>
      <c r="H18" s="1">
        <f t="shared" si="2"/>
        <v>5.0875359375000128E-10</v>
      </c>
      <c r="I18" s="30">
        <f t="shared" si="1"/>
        <v>6.7343697831296242E-11</v>
      </c>
      <c r="K18" s="17"/>
      <c r="Q18" s="27">
        <v>3.0000000000000062E-4</v>
      </c>
      <c r="R18" s="17">
        <v>0.13236996978224505</v>
      </c>
      <c r="S18" s="17">
        <v>0.12147088010300361</v>
      </c>
      <c r="T18" s="17">
        <v>0.10750817402262289</v>
      </c>
    </row>
    <row r="19" spans="1:20">
      <c r="A19" s="27">
        <v>3.5000000000000076E-4</v>
      </c>
      <c r="B19" s="29">
        <v>0.12517916880691771</v>
      </c>
      <c r="C19" s="37">
        <v>1.8259748883027425E-4</v>
      </c>
      <c r="D19" s="21"/>
      <c r="E19" s="17"/>
      <c r="F19" s="2"/>
      <c r="G19" s="27">
        <f t="shared" si="0"/>
        <v>1.1499999999999993E-3</v>
      </c>
      <c r="H19" s="1">
        <f t="shared" si="2"/>
        <v>4.6724671875000042E-10</v>
      </c>
      <c r="I19" s="30">
        <f t="shared" si="1"/>
        <v>5.8489555880884698E-11</v>
      </c>
      <c r="K19" s="17"/>
      <c r="Q19" s="27">
        <v>3.5000000000000076E-4</v>
      </c>
      <c r="R19" s="17">
        <v>0.12517916880691771</v>
      </c>
      <c r="S19" s="17">
        <v>0.11315354343470775</v>
      </c>
      <c r="T19" s="17">
        <v>9.7885200650901047E-2</v>
      </c>
    </row>
    <row r="20" spans="1:20">
      <c r="A20" s="27">
        <v>4.0000000000000089E-4</v>
      </c>
      <c r="B20" s="29">
        <v>0.11854913862204861</v>
      </c>
      <c r="C20" s="37">
        <v>1.5398729354588298E-4</v>
      </c>
      <c r="D20" s="21"/>
      <c r="E20" s="17"/>
      <c r="F20" s="2"/>
      <c r="G20" s="27">
        <f t="shared" si="0"/>
        <v>1.0999999999999992E-3</v>
      </c>
      <c r="H20" s="1">
        <f t="shared" si="2"/>
        <v>4.2750609375000021E-10</v>
      </c>
      <c r="I20" s="30">
        <f t="shared" si="1"/>
        <v>5.0680479169739282E-11</v>
      </c>
      <c r="K20" s="17"/>
      <c r="Q20" s="27">
        <v>4.0000000000000089E-4</v>
      </c>
      <c r="R20" s="17">
        <v>0.11854913862204861</v>
      </c>
      <c r="S20" s="17">
        <v>0.10553961130482022</v>
      </c>
      <c r="T20" s="17">
        <v>8.9169743342052493E-2</v>
      </c>
    </row>
    <row r="21" spans="1:20">
      <c r="A21" s="27">
        <v>4.5000000000000102E-4</v>
      </c>
      <c r="B21" s="29">
        <v>0.11244025657361036</v>
      </c>
      <c r="C21" s="37">
        <v>1.2922744040444557E-4</v>
      </c>
      <c r="D21" s="21"/>
      <c r="E21" s="17"/>
      <c r="F21" s="2"/>
      <c r="G21" s="27">
        <f t="shared" si="0"/>
        <v>1.0499999999999991E-3</v>
      </c>
      <c r="H21" s="1">
        <f t="shared" si="2"/>
        <v>3.8953171875000049E-10</v>
      </c>
      <c r="I21" s="30">
        <f t="shared" si="1"/>
        <v>4.3799046399809482E-11</v>
      </c>
      <c r="K21" s="17"/>
      <c r="Q21" s="27">
        <v>4.5000000000000102E-4</v>
      </c>
      <c r="R21" s="17">
        <v>0.11244025657361036</v>
      </c>
      <c r="S21" s="17">
        <v>9.8573449009728462E-2</v>
      </c>
      <c r="T21" s="17">
        <v>8.128101087304844E-2</v>
      </c>
    </row>
    <row r="22" spans="1:20">
      <c r="A22" s="27">
        <v>5.0000000000000109E-4</v>
      </c>
      <c r="B22" s="29">
        <v>0.10681620005885915</v>
      </c>
      <c r="C22" s="37">
        <v>1.0785911826713838E-4</v>
      </c>
      <c r="D22" s="21"/>
      <c r="E22" s="17"/>
      <c r="F22" s="2"/>
      <c r="G22" s="27">
        <f t="shared" si="0"/>
        <v>9.9999999999999894E-4</v>
      </c>
      <c r="H22" s="1">
        <f t="shared" si="2"/>
        <v>3.5332359374999957E-10</v>
      </c>
      <c r="I22" s="30">
        <f t="shared" si="1"/>
        <v>3.7740683675515035E-11</v>
      </c>
      <c r="K22" s="17"/>
      <c r="Q22" s="27">
        <v>5.0000000000000109E-4</v>
      </c>
      <c r="R22" s="17">
        <v>0.10681620005885915</v>
      </c>
      <c r="S22" s="17">
        <v>9.2204322059063176E-2</v>
      </c>
      <c r="T22" s="17">
        <v>7.4145876887918752E-2</v>
      </c>
    </row>
    <row r="23" spans="1:20">
      <c r="A23" s="27">
        <v>5.5000000000000123E-4</v>
      </c>
      <c r="B23" s="29">
        <v>0.10164369713491268</v>
      </c>
      <c r="C23" s="37">
        <v>8.9475313340587072E-5</v>
      </c>
      <c r="D23" s="21"/>
      <c r="E23" s="17"/>
      <c r="F23" s="2"/>
      <c r="G23" s="27">
        <f t="shared" si="0"/>
        <v>9.4999999999999881E-4</v>
      </c>
      <c r="H23" s="1">
        <f t="shared" si="2"/>
        <v>3.1888171874999852E-10</v>
      </c>
      <c r="I23" s="30">
        <f t="shared" si="1"/>
        <v>3.2412316842485257E-11</v>
      </c>
      <c r="K23" s="17"/>
      <c r="Q23" s="27">
        <v>5.5000000000000123E-4</v>
      </c>
      <c r="R23" s="17">
        <v>0.10164369713491268</v>
      </c>
      <c r="S23" s="17">
        <v>8.6385994671208471E-2</v>
      </c>
      <c r="T23" s="17">
        <v>6.7698202037085209E-2</v>
      </c>
    </row>
    <row r="24" spans="1:20">
      <c r="A24" s="27">
        <v>6.0000000000000136E-4</v>
      </c>
      <c r="B24" s="29">
        <v>9.6892298708974756E-2</v>
      </c>
      <c r="C24" s="37">
        <v>7.3715097576696853E-5</v>
      </c>
      <c r="D24" s="21"/>
      <c r="E24" s="17"/>
      <c r="F24" s="2"/>
      <c r="G24" s="27">
        <f t="shared" si="0"/>
        <v>8.9999999999999867E-4</v>
      </c>
      <c r="H24" s="1">
        <f t="shared" si="2"/>
        <v>2.8620609374999848E-10</v>
      </c>
      <c r="I24" s="30">
        <f t="shared" si="1"/>
        <v>2.7731166327953685E-11</v>
      </c>
      <c r="K24" s="17"/>
      <c r="Q24" s="27">
        <v>6.0000000000000136E-4</v>
      </c>
      <c r="R24" s="17">
        <v>9.6892298708974756E-2</v>
      </c>
      <c r="S24" s="17">
        <v>8.1076364304856902E-2</v>
      </c>
      <c r="T24" s="17">
        <v>6.1878220896922659E-2</v>
      </c>
    </row>
    <row r="25" spans="1:20">
      <c r="A25" s="27">
        <v>6.5000000000000149E-4</v>
      </c>
      <c r="B25" s="29">
        <v>9.2534170638474508E-2</v>
      </c>
      <c r="C25" s="37">
        <v>6.0258515117009653E-5</v>
      </c>
      <c r="D25" s="21"/>
      <c r="E25" s="17"/>
      <c r="F25" s="2"/>
      <c r="G25" s="27">
        <f t="shared" si="0"/>
        <v>8.4999999999999854E-4</v>
      </c>
      <c r="H25" s="1">
        <f t="shared" si="2"/>
        <v>2.5529671874999848E-10</v>
      </c>
      <c r="I25" s="30">
        <f t="shared" si="1"/>
        <v>2.3623670136254994E-11</v>
      </c>
      <c r="K25" s="17"/>
      <c r="Q25" s="27">
        <v>6.5000000000000149E-4</v>
      </c>
      <c r="R25" s="17">
        <v>9.2534170638474508E-2</v>
      </c>
      <c r="S25" s="17">
        <v>7.6237129177279511E-2</v>
      </c>
      <c r="T25" s="17">
        <v>5.6631987986585829E-2</v>
      </c>
    </row>
    <row r="26" spans="1:20">
      <c r="A26" s="27">
        <v>7.0000000000000162E-4</v>
      </c>
      <c r="B26" s="29">
        <v>8.8543904221791703E-2</v>
      </c>
      <c r="C26" s="37">
        <v>4.8822002979608091E-5</v>
      </c>
      <c r="D26" s="21"/>
      <c r="E26" s="17"/>
      <c r="F26" s="2"/>
      <c r="G26" s="27">
        <f t="shared" si="0"/>
        <v>7.9999999999999841E-4</v>
      </c>
      <c r="H26" s="1">
        <f t="shared" si="2"/>
        <v>2.2615359374999871E-10</v>
      </c>
      <c r="I26" s="30">
        <f t="shared" si="1"/>
        <v>2.0024522144413875E-11</v>
      </c>
      <c r="K26" s="17"/>
      <c r="Q26" s="27">
        <v>7.0000000000000162E-4</v>
      </c>
      <c r="R26" s="17">
        <v>8.8543904221791703E-2</v>
      </c>
      <c r="S26" s="17">
        <v>7.1833485973529287E-2</v>
      </c>
      <c r="T26" s="17">
        <v>5.1910877747073723E-2</v>
      </c>
    </row>
    <row r="27" spans="1:20">
      <c r="A27" s="27">
        <v>7.5000000000000175E-4</v>
      </c>
      <c r="B27" s="29">
        <v>8.4898343702893078E-2</v>
      </c>
      <c r="C27" s="37">
        <v>3.9154288570960718E-5</v>
      </c>
      <c r="D27" s="21"/>
      <c r="E27" s="17"/>
      <c r="F27" s="2"/>
      <c r="G27" s="27">
        <f t="shared" si="0"/>
        <v>7.4999999999999828E-4</v>
      </c>
      <c r="H27" s="1">
        <f t="shared" si="2"/>
        <v>1.9877671874999881E-10</v>
      </c>
      <c r="I27" s="30">
        <f t="shared" si="1"/>
        <v>1.6875814188570711E-11</v>
      </c>
      <c r="K27" s="17"/>
      <c r="Q27" s="27">
        <v>7.5000000000000175E-4</v>
      </c>
      <c r="R27" s="17">
        <v>8.4898343702893078E-2</v>
      </c>
      <c r="S27" s="17">
        <v>6.7833855170288962E-2</v>
      </c>
      <c r="T27" s="17">
        <v>4.7671133847838769E-2</v>
      </c>
    </row>
    <row r="28" spans="1:20">
      <c r="A28" s="27">
        <v>8.0000000000000188E-4</v>
      </c>
      <c r="B28" s="29">
        <v>8.1576429548606305E-2</v>
      </c>
      <c r="C28" s="37">
        <v>3.1032712318374407E-5</v>
      </c>
      <c r="D28" s="21"/>
      <c r="E28" s="17"/>
      <c r="F28" s="2"/>
      <c r="G28" s="27">
        <f t="shared" si="0"/>
        <v>6.9999999999999815E-4</v>
      </c>
      <c r="H28" s="1">
        <f t="shared" si="2"/>
        <v>1.7316609374999887E-10</v>
      </c>
      <c r="I28" s="30">
        <f t="shared" si="1"/>
        <v>1.4126271647004138E-11</v>
      </c>
      <c r="K28" s="17"/>
      <c r="Q28" s="27">
        <v>8.0000000000000188E-4</v>
      </c>
      <c r="R28" s="17">
        <v>8.1576429548606305E-2</v>
      </c>
      <c r="S28" s="17">
        <v>6.4209631578749329E-2</v>
      </c>
      <c r="T28" s="17">
        <v>4.3873463643625141E-2</v>
      </c>
    </row>
    <row r="29" spans="1:20">
      <c r="A29" s="27">
        <v>8.5000000000000201E-4</v>
      </c>
      <c r="B29" s="29">
        <v>7.8559056389038817E-2</v>
      </c>
      <c r="C29" s="37">
        <v>2.4259928825835932E-5</v>
      </c>
      <c r="D29" s="21"/>
      <c r="E29" s="17"/>
      <c r="F29" s="2"/>
      <c r="G29" s="27">
        <f t="shared" si="0"/>
        <v>6.4999999999999802E-4</v>
      </c>
      <c r="H29" s="1">
        <f t="shared" si="2"/>
        <v>1.4932171874999888E-10</v>
      </c>
      <c r="I29" s="30">
        <f t="shared" si="1"/>
        <v>1.1730573323389357E-11</v>
      </c>
      <c r="K29" s="17"/>
      <c r="Q29" s="27">
        <v>8.5000000000000201E-4</v>
      </c>
      <c r="R29" s="17">
        <v>7.8559056389038817E-2</v>
      </c>
      <c r="S29" s="17">
        <v>6.0934957842742971E-2</v>
      </c>
      <c r="T29" s="17">
        <v>4.0482674022878973E-2</v>
      </c>
    </row>
    <row r="30" spans="1:20">
      <c r="A30" s="27">
        <v>9.0000000000000214E-4</v>
      </c>
      <c r="B30" s="29">
        <v>7.5828944645785573E-2</v>
      </c>
      <c r="C30" s="37">
        <v>1.8660944515143029E-5</v>
      </c>
      <c r="D30" s="21"/>
      <c r="E30" s="17"/>
      <c r="F30" s="2"/>
      <c r="G30" s="27">
        <f t="shared" si="0"/>
        <v>5.9999999999999789E-4</v>
      </c>
      <c r="H30" s="1">
        <f t="shared" si="2"/>
        <v>1.2724359374999897E-10</v>
      </c>
      <c r="I30" s="30">
        <f t="shared" si="1"/>
        <v>9.6487474269994993E-12</v>
      </c>
      <c r="K30" s="17"/>
      <c r="Q30" s="27">
        <v>9.0000000000000214E-4</v>
      </c>
      <c r="R30" s="17">
        <v>7.5828944645785573E-2</v>
      </c>
      <c r="S30" s="17">
        <v>5.7986518691592728E-2</v>
      </c>
      <c r="T30" s="17">
        <v>3.7467345272896344E-2</v>
      </c>
    </row>
    <row r="31" spans="1:20">
      <c r="A31" s="27">
        <v>9.5000000000000227E-4</v>
      </c>
      <c r="B31" s="29">
        <v>7.3370525020044236E-2</v>
      </c>
      <c r="C31" s="37">
        <v>1.4080453777341414E-5</v>
      </c>
      <c r="D31" s="21"/>
      <c r="E31" s="17"/>
      <c r="F31" s="2"/>
      <c r="G31" s="27">
        <f t="shared" si="0"/>
        <v>5.4999999999999776E-4</v>
      </c>
      <c r="H31" s="1">
        <f t="shared" si="2"/>
        <v>1.0693171874999896E-10</v>
      </c>
      <c r="I31" s="30">
        <f t="shared" si="1"/>
        <v>7.8456363459831322E-12</v>
      </c>
      <c r="K31" s="17"/>
      <c r="Q31" s="27">
        <v>9.5000000000000227E-4</v>
      </c>
      <c r="R31" s="17">
        <v>7.3370525020044236E-2</v>
      </c>
      <c r="S31" s="17">
        <v>5.5343353703105704E-2</v>
      </c>
      <c r="T31" s="17">
        <v>3.4799539939420705E-2</v>
      </c>
    </row>
    <row r="32" spans="1:20">
      <c r="A32" s="27">
        <v>1.0000000000000013E-3</v>
      </c>
      <c r="B32" s="29">
        <v>7.1169835195640893E-2</v>
      </c>
      <c r="C32" s="37">
        <v>1.0380439273014191E-5</v>
      </c>
      <c r="D32" s="21"/>
      <c r="E32" s="17"/>
      <c r="F32" s="2"/>
      <c r="G32" s="27">
        <f t="shared" si="0"/>
        <v>4.9999999999999871E-4</v>
      </c>
      <c r="H32" s="1">
        <f t="shared" si="2"/>
        <v>8.8386093749999444E-11</v>
      </c>
      <c r="I32" s="30">
        <f t="shared" si="1"/>
        <v>6.2904237257739259E-12</v>
      </c>
      <c r="K32" s="17"/>
      <c r="Q32" s="27">
        <v>1.0000000000000013E-3</v>
      </c>
      <c r="R32" s="17">
        <v>7.1169835195640893E-2</v>
      </c>
      <c r="S32" s="17">
        <v>5.298668610360676E-2</v>
      </c>
      <c r="T32" s="17">
        <v>3.2454543982940266E-2</v>
      </c>
    </row>
    <row r="33" spans="1:20">
      <c r="A33" s="27">
        <v>1.0499999999999993E-3</v>
      </c>
      <c r="B33" s="29">
        <v>6.9214428378322243E-2</v>
      </c>
      <c r="C33" s="37">
        <v>7.4380052252538443E-6</v>
      </c>
      <c r="D33" s="21"/>
      <c r="E33" s="17"/>
      <c r="F33" s="2"/>
      <c r="G33" s="27">
        <f t="shared" si="0"/>
        <v>4.5000000000000075E-4</v>
      </c>
      <c r="H33" s="1">
        <f t="shared" si="2"/>
        <v>7.1606718750000258E-11</v>
      </c>
      <c r="I33" s="30">
        <f t="shared" si="1"/>
        <v>4.9562181063285571E-12</v>
      </c>
      <c r="K33" s="17"/>
      <c r="Q33" s="27">
        <v>1.0499999999999993E-3</v>
      </c>
      <c r="R33" s="17">
        <v>6.9214428378322243E-2</v>
      </c>
      <c r="S33" s="17">
        <v>5.0899764558323998E-2</v>
      </c>
      <c r="T33" s="17">
        <v>3.0410637833476327E-2</v>
      </c>
    </row>
    <row r="34" spans="1:20">
      <c r="A34" s="27">
        <v>1.0999999999999972E-3</v>
      </c>
      <c r="B34" s="29">
        <v>6.7493293755582329E-2</v>
      </c>
      <c r="C34" s="37">
        <v>5.1434153829094574E-6</v>
      </c>
      <c r="D34" s="21"/>
      <c r="E34" s="11"/>
      <c r="G34" s="27">
        <f t="shared" si="0"/>
        <v>4.0000000000000278E-4</v>
      </c>
      <c r="H34" s="1">
        <f t="shared" si="2"/>
        <v>5.6593593750000818E-11</v>
      </c>
      <c r="I34" s="30">
        <f t="shared" si="1"/>
        <v>3.8196880476528931E-12</v>
      </c>
      <c r="K34" s="17"/>
      <c r="Q34" s="27">
        <v>1.0999999999999972E-3</v>
      </c>
      <c r="R34" s="17">
        <v>6.7493293755582329E-2</v>
      </c>
      <c r="S34" s="17">
        <v>4.9067713634684429E-2</v>
      </c>
      <c r="T34" s="17">
        <v>2.8648895222975475E-2</v>
      </c>
    </row>
    <row r="35" spans="1:20">
      <c r="A35" s="27">
        <v>1.1499999999999952E-3</v>
      </c>
      <c r="B35" s="29">
        <v>6.5996789910494236E-2</v>
      </c>
      <c r="C35" s="37">
        <v>3.398309826454833E-6</v>
      </c>
      <c r="D35" s="21"/>
      <c r="E35" s="11"/>
      <c r="G35" s="27">
        <f t="shared" si="0"/>
        <v>3.5000000000000482E-4</v>
      </c>
      <c r="H35" s="1">
        <f t="shared" si="2"/>
        <v>4.3346718750001213E-11</v>
      </c>
      <c r="I35" s="30">
        <f t="shared" si="1"/>
        <v>2.8607442906531114E-12</v>
      </c>
      <c r="K35" s="17"/>
      <c r="Q35" s="27">
        <v>1.1499999999999952E-3</v>
      </c>
      <c r="R35" s="17">
        <v>6.5996789910494236E-2</v>
      </c>
      <c r="S35" s="17">
        <v>4.7477385826146849E-2</v>
      </c>
      <c r="T35" s="17">
        <v>2.7153007932092119E-2</v>
      </c>
    </row>
    <row r="36" spans="1:20">
      <c r="A36" s="27">
        <v>1.1999999999999932E-3</v>
      </c>
      <c r="B36" s="29">
        <v>6.4716594478251122E-2</v>
      </c>
      <c r="C36" s="37">
        <v>2.1140769732279019E-6</v>
      </c>
      <c r="D36" s="21"/>
      <c r="E36" s="11"/>
      <c r="G36" s="27">
        <f t="shared" si="0"/>
        <v>3.0000000000000686E-4</v>
      </c>
      <c r="H36" s="1">
        <f t="shared" si="2"/>
        <v>3.1866093750001478E-11</v>
      </c>
      <c r="I36" s="30">
        <f t="shared" si="1"/>
        <v>2.0622650668247784E-12</v>
      </c>
      <c r="K36" s="17"/>
      <c r="Q36" s="27">
        <v>1.1999999999999932E-3</v>
      </c>
      <c r="R36" s="17">
        <v>6.4716594478251122E-2</v>
      </c>
      <c r="S36" s="17">
        <v>4.6117201590099972E-2</v>
      </c>
      <c r="T36" s="17">
        <v>2.5909134828565362E-2</v>
      </c>
    </row>
    <row r="37" spans="1:20">
      <c r="A37" s="27">
        <v>1.2499999999999911E-3</v>
      </c>
      <c r="B37" s="29">
        <v>6.3645679517314702E-2</v>
      </c>
      <c r="C37" s="37">
        <v>1.2103590379713779E-6</v>
      </c>
      <c r="D37" s="21"/>
      <c r="E37" s="11"/>
      <c r="G37" s="27">
        <f t="shared" si="0"/>
        <v>2.500000000000089E-4</v>
      </c>
      <c r="H37" s="1">
        <f t="shared" si="2"/>
        <v>2.2151718750001581E-11</v>
      </c>
      <c r="I37" s="30">
        <f t="shared" si="1"/>
        <v>1.4098611923202917E-12</v>
      </c>
      <c r="K37" s="17"/>
      <c r="Q37" s="27">
        <v>1.2499999999999911E-3</v>
      </c>
      <c r="R37" s="17">
        <v>6.3645679517314702E-2</v>
      </c>
      <c r="S37" s="17">
        <v>4.4976947758213044E-2</v>
      </c>
      <c r="T37" s="17">
        <v>2.4905773799784588E-2</v>
      </c>
    </row>
    <row r="38" spans="1:20">
      <c r="A38" s="27">
        <v>1.2999999999999891E-3</v>
      </c>
      <c r="B38" s="29">
        <v>6.277834200919799E-2</v>
      </c>
      <c r="C38" s="37">
        <v>6.136708404234946E-7</v>
      </c>
      <c r="D38" s="21"/>
      <c r="E38" s="11"/>
      <c r="G38" s="27">
        <f t="shared" si="0"/>
        <v>2.0000000000001093E-4</v>
      </c>
      <c r="H38" s="1">
        <f t="shared" si="2"/>
        <v>1.4203593750001551E-11</v>
      </c>
      <c r="I38" s="30">
        <f t="shared" si="1"/>
        <v>8.9167806619730436E-13</v>
      </c>
      <c r="K38" s="17"/>
      <c r="Q38" s="27">
        <v>1.2999999999999891E-3</v>
      </c>
      <c r="R38" s="17">
        <v>6.277834200919799E-2</v>
      </c>
      <c r="S38" s="17">
        <v>4.4047459212161674E-2</v>
      </c>
      <c r="T38" s="17">
        <v>2.4133655394593639E-2</v>
      </c>
    </row>
    <row r="39" spans="1:20">
      <c r="A39" s="27">
        <v>1.3499999999999871E-3</v>
      </c>
      <c r="B39" s="29">
        <v>6.2110398479212681E-2</v>
      </c>
      <c r="C39" s="37">
        <v>2.561132430017362E-7</v>
      </c>
      <c r="D39" s="21"/>
      <c r="E39" s="11"/>
      <c r="G39" s="27">
        <f t="shared" si="0"/>
        <v>1.5000000000001297E-4</v>
      </c>
      <c r="H39" s="1">
        <f t="shared" si="2"/>
        <v>8.0217187500013801E-12</v>
      </c>
      <c r="I39" s="30">
        <f t="shared" si="1"/>
        <v>4.9823214805075759E-13</v>
      </c>
      <c r="K39" s="17"/>
      <c r="Q39" s="27">
        <v>1.3499999999999871E-3</v>
      </c>
      <c r="R39" s="17">
        <v>6.2110398479212681E-2</v>
      </c>
      <c r="S39" s="17">
        <v>4.3319955869427107E-2</v>
      </c>
      <c r="T39" s="17">
        <v>2.3585657190875003E-2</v>
      </c>
    </row>
    <row r="40" spans="1:20">
      <c r="A40" s="27">
        <v>1.399999999999985E-3</v>
      </c>
      <c r="B40" s="29">
        <v>6.1640090153121121E-2</v>
      </c>
      <c r="C40" s="37">
        <v>7.4163664343065033E-8</v>
      </c>
      <c r="D40" s="21"/>
      <c r="E40" s="11"/>
      <c r="G40" s="27">
        <f t="shared" si="0"/>
        <v>1.0000000000001501E-4</v>
      </c>
      <c r="H40" s="1">
        <f t="shared" si="2"/>
        <v>3.6060937500010612E-12</v>
      </c>
      <c r="I40" s="30">
        <f t="shared" si="1"/>
        <v>2.2227994385067204E-13</v>
      </c>
      <c r="K40" s="17"/>
      <c r="Q40" s="27">
        <v>1.399999999999985E-3</v>
      </c>
      <c r="R40" s="17">
        <v>6.1640090153121121E-2</v>
      </c>
      <c r="S40" s="17">
        <v>4.2784137335722297E-2</v>
      </c>
      <c r="T40" s="17">
        <v>2.3256738097853735E-2</v>
      </c>
    </row>
    <row r="41" spans="1:20">
      <c r="A41" s="27">
        <v>1.449999999999983E-3</v>
      </c>
      <c r="B41" s="29">
        <v>6.1374618951140311E-2</v>
      </c>
      <c r="C41" s="37">
        <v>7.5270611931754488E-9</v>
      </c>
      <c r="D41" s="21"/>
      <c r="E41" s="11"/>
      <c r="G41" s="27">
        <f t="shared" si="0"/>
        <v>5.0000000000017045E-5</v>
      </c>
      <c r="H41" s="1">
        <f>(3*3.14/4)*((G41+$B$9/2)^3)</f>
        <v>9.9351562500067743E-13</v>
      </c>
      <c r="I41" s="30">
        <f t="shared" si="1"/>
        <v>6.0976642906420587E-14</v>
      </c>
      <c r="Q41" s="27">
        <v>1.449999999999983E-3</v>
      </c>
      <c r="R41" s="17">
        <v>6.1374618951140311E-2</v>
      </c>
      <c r="S41" s="17">
        <v>4.241941357911333E-2</v>
      </c>
      <c r="T41" s="17">
        <v>2.3143891987151478E-2</v>
      </c>
    </row>
    <row r="42" spans="1:20">
      <c r="A42" s="26"/>
      <c r="B42" s="2"/>
      <c r="C42" s="24"/>
      <c r="D42" s="21"/>
      <c r="E42" s="11"/>
      <c r="G42" s="17"/>
      <c r="H42" s="17" t="s">
        <v>26</v>
      </c>
      <c r="I42" s="1" t="s">
        <v>25</v>
      </c>
    </row>
    <row r="43" spans="1:20">
      <c r="A43" s="26"/>
      <c r="B43" s="2"/>
      <c r="C43" s="24"/>
      <c r="D43" s="21"/>
      <c r="E43" s="11"/>
      <c r="H43" s="1">
        <f>SUM(H12:H41)</f>
        <v>7.9481250000000095E-9</v>
      </c>
      <c r="I43" s="1">
        <f>SUM(I12:I41)</f>
        <v>1.035684811602455E-9</v>
      </c>
    </row>
    <row r="44" spans="1:20">
      <c r="A44" s="26"/>
      <c r="B44" s="24"/>
      <c r="C44" s="24"/>
      <c r="D44" s="21"/>
      <c r="E44" s="11"/>
      <c r="G44" s="17"/>
      <c r="H44" s="1">
        <f>(3*3.14/4)*G4^3</f>
        <v>7.9481249999999996E-9</v>
      </c>
    </row>
    <row r="45" spans="1:20">
      <c r="A45" s="26"/>
      <c r="B45" s="24"/>
      <c r="C45" s="24"/>
      <c r="D45" s="21"/>
      <c r="E45" s="11"/>
      <c r="G45" s="17"/>
      <c r="I45" s="1" t="s">
        <v>24</v>
      </c>
    </row>
    <row r="46" spans="1:20">
      <c r="B46" s="24"/>
      <c r="C46" s="24"/>
      <c r="D46" s="21"/>
      <c r="E46" s="11"/>
      <c r="G46" s="17"/>
      <c r="I46" s="1">
        <f>I43/H43</f>
        <v>0.13030555151088513</v>
      </c>
    </row>
    <row r="47" spans="1:20">
      <c r="B47" s="24"/>
      <c r="C47" s="24"/>
      <c r="D47" s="21"/>
      <c r="E47" s="11"/>
      <c r="G47" s="17"/>
      <c r="I47" s="1" t="s">
        <v>33</v>
      </c>
      <c r="L47" s="1" t="s">
        <v>46</v>
      </c>
    </row>
    <row r="48" spans="1:20">
      <c r="B48" s="24"/>
      <c r="C48" s="24"/>
      <c r="D48" s="21"/>
      <c r="E48" s="11"/>
      <c r="G48" s="17"/>
      <c r="I48" s="1">
        <f>(4/3)*3.14*G4^3*G2*I46</f>
        <v>4.7871653514068984E-9</v>
      </c>
      <c r="L48" s="13">
        <f>K12/I50</f>
        <v>0.65806096296177841</v>
      </c>
    </row>
    <row r="49" spans="1:12">
      <c r="B49" s="24"/>
      <c r="C49" s="24"/>
      <c r="D49" s="21"/>
      <c r="E49" s="11"/>
      <c r="G49" s="17"/>
      <c r="I49" s="1" t="s">
        <v>34</v>
      </c>
      <c r="L49" s="1" t="s">
        <v>35</v>
      </c>
    </row>
    <row r="50" spans="1:12">
      <c r="B50" s="24"/>
      <c r="C50" s="24"/>
      <c r="D50" s="21"/>
      <c r="E50" s="11"/>
      <c r="G50" s="17"/>
      <c r="I50" s="30">
        <f>(4/3)*3.14*G4^3*G2*B12</f>
        <v>6.9802200000000001E-9</v>
      </c>
      <c r="L50" s="1">
        <f>I48/I50</f>
        <v>0.68581869216255342</v>
      </c>
    </row>
    <row r="51" spans="1:12">
      <c r="B51" s="24"/>
      <c r="C51" s="24"/>
      <c r="D51" s="21"/>
      <c r="E51" s="11"/>
      <c r="G51" s="17"/>
    </row>
    <row r="52" spans="1:12">
      <c r="B52" s="24"/>
      <c r="C52" s="24"/>
      <c r="D52" s="21"/>
      <c r="E52" s="11"/>
      <c r="G52" s="17"/>
      <c r="I52" s="1" t="s">
        <v>27</v>
      </c>
      <c r="L52" s="1" t="s">
        <v>71</v>
      </c>
    </row>
    <row r="53" spans="1:12">
      <c r="B53" s="24"/>
      <c r="C53" s="24"/>
      <c r="D53" s="21"/>
      <c r="E53" s="11"/>
      <c r="G53" s="17"/>
      <c r="I53" s="24">
        <f>I46*G2</f>
        <v>0.33879443392830133</v>
      </c>
    </row>
    <row r="54" spans="1:12">
      <c r="B54" s="24"/>
      <c r="C54" s="24"/>
      <c r="D54" s="21"/>
      <c r="E54" s="11"/>
      <c r="G54" s="17"/>
    </row>
    <row r="55" spans="1:12">
      <c r="B55" s="24"/>
      <c r="C55" s="24"/>
      <c r="D55" s="21"/>
      <c r="E55" s="11"/>
      <c r="G55" s="17"/>
    </row>
    <row r="56" spans="1:12">
      <c r="B56" s="24"/>
      <c r="C56" s="24"/>
      <c r="D56" s="21"/>
      <c r="E56" s="11"/>
      <c r="G56" s="17"/>
    </row>
    <row r="57" spans="1:12">
      <c r="B57" s="24"/>
      <c r="C57" s="24"/>
      <c r="D57" s="21"/>
      <c r="E57" s="11"/>
      <c r="G57" s="17"/>
    </row>
    <row r="58" spans="1:12">
      <c r="B58" s="18"/>
      <c r="C58" s="18"/>
      <c r="D58" s="21"/>
      <c r="E58" s="11"/>
      <c r="G58" s="17"/>
    </row>
    <row r="59" spans="1:12">
      <c r="B59" s="21"/>
      <c r="C59" s="21"/>
      <c r="D59" s="21"/>
      <c r="E59" s="11"/>
      <c r="G59" s="17"/>
    </row>
    <row r="60" spans="1:12">
      <c r="A60" s="13"/>
      <c r="B60" s="21"/>
      <c r="C60" s="21"/>
      <c r="D60" s="21"/>
      <c r="E60" s="11"/>
    </row>
    <row r="61" spans="1:12">
      <c r="A61" s="13"/>
      <c r="B61" s="21"/>
      <c r="C61" s="21"/>
      <c r="D61" s="21"/>
      <c r="E61" s="11"/>
    </row>
    <row r="62" spans="1:12">
      <c r="A62" s="13"/>
      <c r="B62" s="21"/>
      <c r="C62" s="21"/>
      <c r="D62" s="21"/>
      <c r="E62" s="11"/>
    </row>
    <row r="63" spans="1:12">
      <c r="A63" s="13"/>
      <c r="B63" s="21"/>
      <c r="C63" s="21"/>
      <c r="D63" s="21"/>
    </row>
    <row r="64" spans="1:12">
      <c r="A64" s="13"/>
      <c r="B64" s="21"/>
      <c r="C64" s="21"/>
      <c r="D64" s="21"/>
    </row>
    <row r="65" spans="1:4">
      <c r="A65" s="13"/>
      <c r="B65" s="21"/>
      <c r="C65" s="21"/>
      <c r="D65" s="21"/>
    </row>
    <row r="66" spans="1:4">
      <c r="A66" s="13"/>
      <c r="B66" s="21"/>
      <c r="C66" s="21"/>
      <c r="D66" s="21"/>
    </row>
    <row r="67" spans="1:4">
      <c r="A67" s="13"/>
      <c r="B67" s="21"/>
      <c r="C67" s="21"/>
      <c r="D67" s="21"/>
    </row>
    <row r="68" spans="1:4">
      <c r="A68" s="13"/>
      <c r="B68" s="21"/>
      <c r="C68" s="21"/>
      <c r="D68" s="21"/>
    </row>
    <row r="69" spans="1:4">
      <c r="A69" s="13"/>
      <c r="B69" s="21"/>
      <c r="C69" s="21"/>
      <c r="D69" s="21"/>
    </row>
    <row r="70" spans="1:4">
      <c r="A70" s="13"/>
      <c r="B70" s="21"/>
      <c r="C70" s="21"/>
      <c r="D70" s="21"/>
    </row>
    <row r="71" spans="1:4">
      <c r="A71" s="13"/>
      <c r="B71" s="21"/>
      <c r="C71" s="21"/>
      <c r="D71" s="21"/>
    </row>
    <row r="72" spans="1:4">
      <c r="A72" s="13"/>
      <c r="B72" s="21"/>
      <c r="C72" s="21"/>
      <c r="D72" s="21"/>
    </row>
    <row r="73" spans="1:4">
      <c r="A73" s="13"/>
      <c r="B73" s="21"/>
      <c r="C73" s="21"/>
      <c r="D73" s="21"/>
    </row>
    <row r="74" spans="1:4">
      <c r="A74" s="13"/>
      <c r="B74" s="21"/>
      <c r="C74" s="21"/>
      <c r="D74" s="21"/>
    </row>
    <row r="75" spans="1:4">
      <c r="A75" s="13"/>
      <c r="B75" s="21"/>
      <c r="C75" s="21"/>
      <c r="D75" s="21"/>
    </row>
    <row r="76" spans="1:4">
      <c r="A76" s="13"/>
      <c r="B76" s="21"/>
      <c r="C76" s="21"/>
      <c r="D76" s="21"/>
    </row>
    <row r="77" spans="1:4">
      <c r="A77" s="13"/>
      <c r="B77" s="21"/>
      <c r="C77" s="21"/>
      <c r="D77" s="21"/>
    </row>
    <row r="78" spans="1:4">
      <c r="A78" s="13"/>
      <c r="B78" s="21"/>
      <c r="C78" s="21"/>
      <c r="D78" s="21"/>
    </row>
    <row r="79" spans="1:4">
      <c r="A79" s="13"/>
      <c r="B79" s="21"/>
      <c r="C79" s="21"/>
      <c r="D79" s="21"/>
    </row>
    <row r="80" spans="1:4">
      <c r="A80" s="13"/>
      <c r="B80" s="21"/>
      <c r="C80" s="21"/>
      <c r="D80" s="21"/>
    </row>
    <row r="81" spans="1:4">
      <c r="A81" s="13"/>
      <c r="B81" s="21"/>
      <c r="C81" s="21"/>
      <c r="D81" s="21"/>
    </row>
    <row r="82" spans="1:4">
      <c r="A82" s="13"/>
      <c r="B82" s="21"/>
      <c r="C82" s="21"/>
      <c r="D82" s="21"/>
    </row>
    <row r="83" spans="1:4">
      <c r="A83" s="13"/>
      <c r="B83" s="21"/>
      <c r="C83" s="21"/>
      <c r="D83" s="21"/>
    </row>
    <row r="84" spans="1:4">
      <c r="A84" s="13"/>
      <c r="B84" s="21"/>
      <c r="C84" s="21"/>
      <c r="D84" s="21"/>
    </row>
    <row r="85" spans="1:4">
      <c r="A85" s="13"/>
      <c r="B85" s="21"/>
      <c r="C85" s="21"/>
      <c r="D85" s="21"/>
    </row>
    <row r="86" spans="1:4">
      <c r="A86" s="13"/>
      <c r="B86" s="21"/>
      <c r="C86" s="21"/>
      <c r="D86" s="21"/>
    </row>
    <row r="87" spans="1:4">
      <c r="A87" s="13"/>
      <c r="B87" s="21"/>
      <c r="C87" s="21"/>
      <c r="D87" s="21"/>
    </row>
    <row r="88" spans="1:4">
      <c r="A88" s="13"/>
      <c r="B88" s="21"/>
      <c r="C88" s="21"/>
      <c r="D88" s="21"/>
    </row>
    <row r="89" spans="1:4">
      <c r="A89" s="13"/>
      <c r="B89" s="21"/>
      <c r="C89" s="21"/>
      <c r="D89" s="21"/>
    </row>
    <row r="90" spans="1:4">
      <c r="A90" s="13"/>
      <c r="B90" s="21"/>
      <c r="C90" s="21"/>
      <c r="D90" s="21"/>
    </row>
    <row r="91" spans="1:4">
      <c r="A91" s="13"/>
      <c r="B91" s="21"/>
      <c r="C91" s="21"/>
      <c r="D91" s="21"/>
    </row>
    <row r="92" spans="1:4">
      <c r="A92" s="13"/>
      <c r="B92" s="21"/>
      <c r="C92" s="21"/>
      <c r="D92" s="21"/>
    </row>
    <row r="93" spans="1:4">
      <c r="A93" s="13"/>
      <c r="B93" s="21"/>
      <c r="C93" s="21"/>
      <c r="D93" s="21"/>
    </row>
    <row r="94" spans="1:4">
      <c r="A94" s="13"/>
      <c r="B94" s="21"/>
      <c r="C94" s="21"/>
      <c r="D94" s="21"/>
    </row>
    <row r="95" spans="1:4">
      <c r="A95" s="13"/>
      <c r="B95" s="21"/>
      <c r="C95" s="21"/>
      <c r="D95" s="21"/>
    </row>
    <row r="96" spans="1:4">
      <c r="A96" s="13"/>
      <c r="B96" s="21"/>
      <c r="C96" s="21"/>
      <c r="D96" s="21"/>
    </row>
    <row r="97" spans="1:4">
      <c r="A97" s="13"/>
      <c r="B97" s="21"/>
      <c r="C97" s="21"/>
      <c r="D97" s="21"/>
    </row>
    <row r="98" spans="1:4">
      <c r="A98" s="13"/>
      <c r="B98" s="21"/>
      <c r="C98" s="21"/>
      <c r="D98" s="21"/>
    </row>
    <row r="99" spans="1:4">
      <c r="A99" s="13"/>
      <c r="B99" s="21"/>
      <c r="C99" s="21"/>
      <c r="D99" s="21"/>
    </row>
    <row r="100" spans="1:4">
      <c r="A100" s="13"/>
      <c r="B100" s="21"/>
      <c r="C100" s="21"/>
      <c r="D100" s="21"/>
    </row>
    <row r="101" spans="1:4">
      <c r="A101" s="13"/>
      <c r="B101" s="21"/>
      <c r="C101" s="21"/>
      <c r="D101" s="21"/>
    </row>
    <row r="102" spans="1:4">
      <c r="A102" s="13"/>
      <c r="B102" s="21"/>
      <c r="C102" s="21"/>
      <c r="D102" s="21"/>
    </row>
    <row r="103" spans="1:4">
      <c r="A103" s="13"/>
      <c r="B103" s="21"/>
      <c r="C103" s="21"/>
      <c r="D103" s="21"/>
    </row>
    <row r="104" spans="1:4">
      <c r="B104" s="18"/>
      <c r="C104" s="18"/>
      <c r="D104" s="18"/>
    </row>
    <row r="105" spans="1:4">
      <c r="B105" s="18"/>
      <c r="C105" s="18"/>
      <c r="D105" s="18"/>
    </row>
    <row r="106" spans="1:4">
      <c r="B106" s="18"/>
      <c r="C106" s="18"/>
      <c r="D106" s="18"/>
    </row>
    <row r="107" spans="1:4">
      <c r="B107" s="18"/>
      <c r="C107" s="18"/>
      <c r="D107" s="18"/>
    </row>
    <row r="108" spans="1:4">
      <c r="B108" s="18"/>
      <c r="C108" s="18"/>
      <c r="D108" s="18"/>
    </row>
    <row r="109" spans="1:4">
      <c r="B109" s="18"/>
      <c r="C109" s="18"/>
      <c r="D109" s="18"/>
    </row>
    <row r="110" spans="1:4">
      <c r="B110" s="18"/>
      <c r="C110" s="18"/>
      <c r="D110" s="18"/>
    </row>
    <row r="111" spans="1:4">
      <c r="B111" s="18"/>
      <c r="C111" s="18"/>
      <c r="D111" s="18"/>
    </row>
    <row r="112" spans="1:4">
      <c r="B112" s="18"/>
      <c r="C112" s="18"/>
      <c r="D112" s="18"/>
    </row>
    <row r="113" spans="2:4">
      <c r="B113" s="18"/>
      <c r="C113" s="18"/>
      <c r="D113" s="18"/>
    </row>
    <row r="114" spans="2:4">
      <c r="B114" s="18"/>
      <c r="C114" s="18"/>
      <c r="D114" s="18"/>
    </row>
    <row r="115" spans="2:4">
      <c r="B115" s="18"/>
      <c r="C115" s="18"/>
      <c r="D115" s="18"/>
    </row>
    <row r="116" spans="2:4">
      <c r="B116" s="18"/>
      <c r="C116" s="18"/>
      <c r="D116" s="18"/>
    </row>
    <row r="117" spans="2:4">
      <c r="B117" s="18"/>
      <c r="C117" s="18"/>
      <c r="D117" s="18"/>
    </row>
    <row r="118" spans="2:4">
      <c r="B118" s="18"/>
      <c r="C118" s="18"/>
      <c r="D118" s="18"/>
    </row>
    <row r="119" spans="2:4">
      <c r="B119" s="18"/>
      <c r="C119" s="18"/>
      <c r="D119" s="18"/>
    </row>
    <row r="120" spans="2:4">
      <c r="B120" s="18"/>
      <c r="C120" s="18"/>
      <c r="D120" s="18"/>
    </row>
    <row r="121" spans="2:4">
      <c r="B121" s="18"/>
      <c r="C121" s="18"/>
      <c r="D121" s="18"/>
    </row>
    <row r="122" spans="2:4">
      <c r="B122" s="18"/>
      <c r="C122" s="18"/>
      <c r="D122" s="18"/>
    </row>
    <row r="123" spans="2:4">
      <c r="B123" s="18"/>
      <c r="C123" s="18"/>
      <c r="D123" s="18"/>
    </row>
    <row r="124" spans="2:4">
      <c r="B124" s="18"/>
      <c r="C124" s="18"/>
      <c r="D124" s="18"/>
    </row>
    <row r="125" spans="2:4">
      <c r="B125" s="18"/>
      <c r="C125" s="18"/>
      <c r="D125" s="18"/>
    </row>
    <row r="126" spans="2:4">
      <c r="B126" s="18"/>
      <c r="C126" s="18"/>
      <c r="D126" s="18"/>
    </row>
    <row r="127" spans="2:4">
      <c r="B127" s="18"/>
      <c r="C127" s="18"/>
      <c r="D127" s="18"/>
    </row>
    <row r="128" spans="2:4">
      <c r="B128" s="18"/>
      <c r="C128" s="18"/>
      <c r="D128" s="18"/>
    </row>
    <row r="129" spans="2:4">
      <c r="B129" s="18"/>
      <c r="C129" s="18"/>
      <c r="D129" s="18"/>
    </row>
    <row r="130" spans="2:4">
      <c r="B130" s="18"/>
      <c r="C130" s="18"/>
      <c r="D130" s="18"/>
    </row>
    <row r="131" spans="2:4">
      <c r="B131" s="18"/>
      <c r="C131" s="18"/>
      <c r="D131" s="18"/>
    </row>
    <row r="132" spans="2:4">
      <c r="B132" s="18"/>
      <c r="C132" s="18"/>
      <c r="D132" s="18"/>
    </row>
    <row r="133" spans="2:4">
      <c r="B133" s="18"/>
      <c r="C133" s="18"/>
      <c r="D133" s="18"/>
    </row>
    <row r="134" spans="2:4">
      <c r="B134" s="18"/>
      <c r="C134" s="18"/>
      <c r="D134" s="18"/>
    </row>
    <row r="135" spans="2:4">
      <c r="B135" s="18"/>
      <c r="C135" s="18"/>
      <c r="D135" s="18"/>
    </row>
    <row r="136" spans="2:4">
      <c r="B136" s="18"/>
      <c r="C136" s="18"/>
      <c r="D136" s="18"/>
    </row>
    <row r="137" spans="2:4">
      <c r="B137" s="18"/>
      <c r="C137" s="18"/>
      <c r="D137" s="18"/>
    </row>
    <row r="138" spans="2:4">
      <c r="B138" s="18"/>
      <c r="C138" s="18"/>
      <c r="D138" s="18"/>
    </row>
    <row r="139" spans="2:4">
      <c r="B139" s="18"/>
      <c r="C139" s="18"/>
      <c r="D139" s="18"/>
    </row>
    <row r="140" spans="2:4">
      <c r="B140" s="18"/>
      <c r="C140" s="18"/>
      <c r="D140" s="18"/>
    </row>
    <row r="141" spans="2:4">
      <c r="B141" s="18"/>
      <c r="C141" s="18"/>
      <c r="D141" s="18"/>
    </row>
    <row r="142" spans="2:4">
      <c r="B142" s="18"/>
      <c r="C142" s="18"/>
      <c r="D142" s="18"/>
    </row>
    <row r="143" spans="2:4">
      <c r="B143" s="18"/>
      <c r="C143" s="18"/>
      <c r="D143" s="18"/>
    </row>
    <row r="144" spans="2:4">
      <c r="B144" s="18"/>
      <c r="C144" s="18"/>
      <c r="D144" s="18"/>
    </row>
    <row r="145" spans="2:4">
      <c r="B145" s="18"/>
      <c r="C145" s="18"/>
      <c r="D145" s="18"/>
    </row>
    <row r="146" spans="2:4">
      <c r="B146" s="18"/>
      <c r="C146" s="18"/>
      <c r="D146" s="18"/>
    </row>
    <row r="147" spans="2:4">
      <c r="B147" s="18"/>
      <c r="C147" s="18"/>
      <c r="D147" s="18"/>
    </row>
    <row r="148" spans="2:4">
      <c r="B148" s="18"/>
      <c r="C148" s="18"/>
      <c r="D148" s="18"/>
    </row>
    <row r="149" spans="2:4">
      <c r="B149" s="18"/>
      <c r="C149" s="18"/>
      <c r="D149" s="18"/>
    </row>
    <row r="150" spans="2:4">
      <c r="B150" s="18"/>
      <c r="C150" s="18"/>
      <c r="D150" s="18"/>
    </row>
    <row r="151" spans="2:4">
      <c r="B151" s="18"/>
      <c r="C151" s="18"/>
      <c r="D151" s="18"/>
    </row>
    <row r="152" spans="2:4">
      <c r="B152" s="18"/>
      <c r="C152" s="18"/>
      <c r="D152" s="18"/>
    </row>
    <row r="153" spans="2:4">
      <c r="B153" s="18"/>
      <c r="C153" s="18"/>
      <c r="D153" s="18"/>
    </row>
    <row r="154" spans="2:4">
      <c r="B154" s="18"/>
      <c r="C154" s="18"/>
      <c r="D154" s="18"/>
    </row>
    <row r="155" spans="2:4">
      <c r="B155" s="18"/>
      <c r="C155" s="18"/>
      <c r="D155" s="18"/>
    </row>
    <row r="156" spans="2:4">
      <c r="B156" s="18"/>
      <c r="C156" s="18"/>
      <c r="D156" s="18"/>
    </row>
    <row r="157" spans="2:4">
      <c r="B157" s="18"/>
      <c r="C157" s="18"/>
      <c r="D157" s="18"/>
    </row>
    <row r="158" spans="2:4">
      <c r="B158" s="18"/>
      <c r="C158" s="18"/>
      <c r="D158" s="18"/>
    </row>
    <row r="159" spans="2:4">
      <c r="B159" s="18"/>
      <c r="C159" s="18"/>
      <c r="D159" s="18"/>
    </row>
    <row r="160" spans="2:4">
      <c r="B160" s="18"/>
      <c r="C160" s="18"/>
      <c r="D160" s="18"/>
    </row>
    <row r="161" spans="2:4">
      <c r="B161" s="18"/>
      <c r="C161" s="18"/>
      <c r="D161" s="18"/>
    </row>
    <row r="162" spans="2:4">
      <c r="B162" s="18"/>
      <c r="C162" s="18"/>
      <c r="D162" s="18"/>
    </row>
    <row r="163" spans="2:4">
      <c r="B163" s="18"/>
      <c r="C163" s="18"/>
      <c r="D163" s="18"/>
    </row>
    <row r="164" spans="2:4">
      <c r="B164" s="18"/>
      <c r="C164" s="18"/>
      <c r="D164" s="18"/>
    </row>
    <row r="165" spans="2:4">
      <c r="B165" s="18"/>
      <c r="C165" s="18"/>
      <c r="D165" s="18"/>
    </row>
    <row r="166" spans="2:4">
      <c r="B166" s="18"/>
      <c r="C166" s="18"/>
      <c r="D166" s="18"/>
    </row>
    <row r="167" spans="2:4">
      <c r="B167" s="18"/>
      <c r="C167" s="18"/>
      <c r="D167" s="18"/>
    </row>
    <row r="168" spans="2:4">
      <c r="B168" s="18"/>
      <c r="C168" s="18"/>
      <c r="D168" s="18"/>
    </row>
    <row r="169" spans="2:4">
      <c r="B169" s="18"/>
      <c r="C169" s="18"/>
      <c r="D169" s="18"/>
    </row>
    <row r="170" spans="2:4">
      <c r="B170" s="18"/>
      <c r="C170" s="18"/>
      <c r="D170" s="18"/>
    </row>
    <row r="171" spans="2:4">
      <c r="B171" s="18"/>
      <c r="C171" s="18"/>
      <c r="D171" s="18"/>
    </row>
    <row r="172" spans="2:4">
      <c r="B172" s="18"/>
      <c r="C172" s="18"/>
      <c r="D172" s="18"/>
    </row>
    <row r="173" spans="2:4">
      <c r="B173" s="18"/>
      <c r="C173" s="18"/>
      <c r="D173" s="18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45720</xdr:colOff>
                    <xdr:row>6</xdr:row>
                    <xdr:rowOff>137160</xdr:rowOff>
                  </from>
                  <to>
                    <xdr:col>3</xdr:col>
                    <xdr:colOff>502920</xdr:colOff>
                    <xdr:row>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K37" sqref="K37"/>
    </sheetView>
  </sheetViews>
  <sheetFormatPr defaultColWidth="9.28515625" defaultRowHeight="13.2"/>
  <cols>
    <col min="1" max="1" width="10" style="31" bestFit="1" customWidth="1"/>
    <col min="2" max="2" width="12" style="31" bestFit="1" customWidth="1"/>
    <col min="3" max="16384" width="9.28515625" style="31"/>
  </cols>
  <sheetData>
    <row r="1" spans="1:4">
      <c r="A1" s="31" t="s">
        <v>36</v>
      </c>
      <c r="B1" s="31">
        <v>1.5E-3</v>
      </c>
      <c r="C1" s="31" t="s">
        <v>17</v>
      </c>
    </row>
    <row r="2" spans="1:4">
      <c r="A2" s="31" t="s">
        <v>37</v>
      </c>
      <c r="B2" s="31">
        <v>2.6</v>
      </c>
      <c r="C2" s="32" t="s">
        <v>38</v>
      </c>
    </row>
    <row r="3" spans="1:4">
      <c r="A3" s="31" t="s">
        <v>39</v>
      </c>
      <c r="B3" s="33">
        <v>6.9999999999999997E-7</v>
      </c>
      <c r="C3" s="31" t="s">
        <v>40</v>
      </c>
    </row>
    <row r="4" spans="1:4">
      <c r="A4" s="31" t="s">
        <v>41</v>
      </c>
      <c r="B4" s="34">
        <f>B1*SQRT(B2/B3)</f>
        <v>2.8908723349782948</v>
      </c>
    </row>
    <row r="5" spans="1:4">
      <c r="A5" s="31" t="s">
        <v>44</v>
      </c>
      <c r="B5" s="31">
        <v>0.19</v>
      </c>
    </row>
    <row r="6" spans="1:4">
      <c r="A6" s="31" t="s">
        <v>42</v>
      </c>
      <c r="B6" s="31" t="s">
        <v>43</v>
      </c>
      <c r="C6" s="31" t="s">
        <v>18</v>
      </c>
      <c r="D6" s="31" t="s">
        <v>45</v>
      </c>
    </row>
    <row r="7" spans="1:4">
      <c r="A7" s="31">
        <v>0</v>
      </c>
    </row>
    <row r="8" spans="1:4">
      <c r="A8" s="31">
        <v>1E-4</v>
      </c>
      <c r="B8" s="31">
        <f>($B$1/A8)*SINH($B$4*A8/$B$1)/SINH($B$4)</f>
        <v>0.32403753295862903</v>
      </c>
      <c r="C8" s="31">
        <f>B8*$B$5</f>
        <v>6.1567131262139516E-2</v>
      </c>
      <c r="D8" s="31">
        <f>$B$1-A8</f>
        <v>1.4E-3</v>
      </c>
    </row>
    <row r="9" spans="1:4">
      <c r="A9" s="31">
        <v>2.9999999999999997E-4</v>
      </c>
      <c r="B9" s="31">
        <f t="shared" ref="B9:B15" si="0">($B$1/A9)*SINH($B$4*A9/$B$1)/SINH($B$4)</f>
        <v>0.34028477683218877</v>
      </c>
      <c r="C9" s="31">
        <f t="shared" ref="C9:C15" si="1">B9*$B$5</f>
        <v>6.4654107598115865E-2</v>
      </c>
      <c r="D9" s="31">
        <f t="shared" ref="D9:D15" si="2">$B$1-A9</f>
        <v>1.2000000000000001E-3</v>
      </c>
    </row>
    <row r="10" spans="1:4">
      <c r="A10" s="31">
        <v>5.0000000000000001E-4</v>
      </c>
      <c r="B10" s="31">
        <f t="shared" si="0"/>
        <v>0.37424561101127285</v>
      </c>
      <c r="C10" s="31">
        <f t="shared" si="1"/>
        <v>7.1106666092141849E-2</v>
      </c>
      <c r="D10" s="31">
        <f t="shared" si="2"/>
        <v>1E-3</v>
      </c>
    </row>
    <row r="11" spans="1:4">
      <c r="A11" s="31">
        <v>6.9999999999999999E-4</v>
      </c>
      <c r="B11" s="31">
        <f t="shared" si="0"/>
        <v>0.4290102768291344</v>
      </c>
      <c r="C11" s="31">
        <f t="shared" si="1"/>
        <v>8.1511952597535534E-2</v>
      </c>
      <c r="D11" s="31">
        <f t="shared" si="2"/>
        <v>8.0000000000000004E-4</v>
      </c>
    </row>
    <row r="12" spans="1:4">
      <c r="A12" s="31">
        <v>8.9999999999999998E-4</v>
      </c>
      <c r="B12" s="31">
        <f t="shared" si="0"/>
        <v>0.50962643958178844</v>
      </c>
      <c r="C12" s="31">
        <f t="shared" si="1"/>
        <v>9.6829023520539806E-2</v>
      </c>
      <c r="D12" s="31">
        <f t="shared" si="2"/>
        <v>6.0000000000000006E-4</v>
      </c>
    </row>
    <row r="13" spans="1:4">
      <c r="A13" s="31">
        <v>1.1000000000000001E-3</v>
      </c>
      <c r="B13" s="31">
        <f t="shared" si="0"/>
        <v>0.62364783088566622</v>
      </c>
      <c r="C13" s="31">
        <f t="shared" si="1"/>
        <v>0.11849308786827659</v>
      </c>
      <c r="D13" s="31">
        <f t="shared" si="2"/>
        <v>3.9999999999999996E-4</v>
      </c>
    </row>
    <row r="14" spans="1:4">
      <c r="A14" s="31">
        <v>1.2999999999999999E-3</v>
      </c>
      <c r="B14" s="31">
        <f t="shared" si="0"/>
        <v>0.78196266325940778</v>
      </c>
      <c r="C14" s="31">
        <f t="shared" si="1"/>
        <v>0.14857290601928749</v>
      </c>
      <c r="D14" s="31">
        <f t="shared" si="2"/>
        <v>2.0000000000000009E-4</v>
      </c>
    </row>
    <row r="15" spans="1:4">
      <c r="A15" s="31">
        <v>1.4E-3</v>
      </c>
      <c r="B15" s="31">
        <f t="shared" si="0"/>
        <v>0.88233144212767001</v>
      </c>
      <c r="C15" s="31">
        <f t="shared" si="1"/>
        <v>0.16764297400425732</v>
      </c>
      <c r="D15" s="31">
        <f t="shared" si="2"/>
        <v>1.0000000000000005E-4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U76"/>
  <sheetViews>
    <sheetView topLeftCell="A43" workbookViewId="0">
      <selection activeCell="K75" sqref="K75"/>
    </sheetView>
  </sheetViews>
  <sheetFormatPr defaultColWidth="12" defaultRowHeight="12"/>
  <cols>
    <col min="1" max="16384" width="12" style="1"/>
  </cols>
  <sheetData>
    <row r="2" spans="3:21">
      <c r="C2" s="1" t="s">
        <v>47</v>
      </c>
      <c r="E2" s="12" t="s">
        <v>48</v>
      </c>
      <c r="F2" s="13"/>
      <c r="G2" s="1" t="s">
        <v>49</v>
      </c>
      <c r="M2" s="1" t="s">
        <v>47</v>
      </c>
      <c r="O2" s="12" t="s">
        <v>48</v>
      </c>
      <c r="P2" s="13"/>
      <c r="Q2" s="1" t="s">
        <v>49</v>
      </c>
    </row>
    <row r="3" spans="3:21" ht="12.6" thickBot="1">
      <c r="C3" s="3" t="s">
        <v>50</v>
      </c>
      <c r="D3" s="19" t="s">
        <v>51</v>
      </c>
      <c r="E3" s="3" t="s">
        <v>50</v>
      </c>
      <c r="F3" s="19" t="s">
        <v>51</v>
      </c>
      <c r="G3" s="3" t="s">
        <v>50</v>
      </c>
      <c r="H3" s="19" t="s">
        <v>51</v>
      </c>
    </row>
    <row r="4" spans="3:21" ht="12.6" thickBot="1">
      <c r="C4" s="27">
        <v>0</v>
      </c>
      <c r="D4" s="28">
        <v>0.19</v>
      </c>
      <c r="E4" s="27">
        <v>0</v>
      </c>
      <c r="F4" s="28">
        <v>0.19</v>
      </c>
      <c r="G4" s="27">
        <v>0</v>
      </c>
      <c r="H4" s="28">
        <v>0.19</v>
      </c>
      <c r="L4" s="27"/>
      <c r="M4" s="27">
        <v>7.5000000000000002E-4</v>
      </c>
      <c r="N4" s="29">
        <v>0.19</v>
      </c>
      <c r="O4" s="27">
        <v>1.5E-3</v>
      </c>
      <c r="P4" s="29">
        <v>0.19</v>
      </c>
      <c r="Q4" s="27">
        <v>3.0000000000000001E-3</v>
      </c>
      <c r="R4" s="29">
        <v>0.19</v>
      </c>
      <c r="T4" s="1">
        <v>0</v>
      </c>
      <c r="U4" s="1">
        <v>0</v>
      </c>
    </row>
    <row r="5" spans="3:21">
      <c r="C5" s="27">
        <v>2.5000000000000001E-5</v>
      </c>
      <c r="D5" s="29">
        <v>0.18620279700151987</v>
      </c>
      <c r="E5" s="27">
        <v>5.0000000000000002E-5</v>
      </c>
      <c r="F5" s="29">
        <v>0.17838992443917434</v>
      </c>
      <c r="G5" s="27">
        <v>1E-4</v>
      </c>
      <c r="H5" s="29">
        <v>0.16218640764539499</v>
      </c>
      <c r="L5" s="27"/>
      <c r="M5" s="27">
        <v>7.2500000000000006E-4</v>
      </c>
      <c r="N5" s="29">
        <v>0.18620279700151987</v>
      </c>
      <c r="O5" s="27">
        <v>1.4500000000000001E-3</v>
      </c>
      <c r="P5" s="29">
        <v>0.17838992443917434</v>
      </c>
      <c r="Q5" s="27">
        <v>2.9000000000000002E-3</v>
      </c>
      <c r="R5" s="29">
        <v>0.16218640764539499</v>
      </c>
      <c r="T5" s="1">
        <v>0</v>
      </c>
      <c r="U5" s="1">
        <v>0.22</v>
      </c>
    </row>
    <row r="6" spans="3:21">
      <c r="C6" s="27">
        <v>5.000000000000005E-5</v>
      </c>
      <c r="D6" s="29">
        <v>0.18258115318688037</v>
      </c>
      <c r="E6" s="27">
        <v>1.000000000000001E-4</v>
      </c>
      <c r="F6" s="29">
        <v>0.16766484368678244</v>
      </c>
      <c r="G6" s="27">
        <v>2.000000000000002E-4</v>
      </c>
      <c r="H6" s="29">
        <v>0.13860937506933976</v>
      </c>
      <c r="L6" s="27"/>
      <c r="M6" s="27">
        <v>6.9999999999999999E-4</v>
      </c>
      <c r="N6" s="29">
        <v>0.18258115318688037</v>
      </c>
      <c r="O6" s="27">
        <v>1.4E-3</v>
      </c>
      <c r="P6" s="29">
        <v>0.16766484368678244</v>
      </c>
      <c r="Q6" s="27">
        <v>2.8E-3</v>
      </c>
      <c r="R6" s="29">
        <v>0.13860937506933976</v>
      </c>
    </row>
    <row r="7" spans="3:21">
      <c r="C7" s="27">
        <v>7.5000000000000115E-5</v>
      </c>
      <c r="D7" s="29">
        <v>0.17912987597797694</v>
      </c>
      <c r="E7" s="27">
        <v>1.5000000000000023E-4</v>
      </c>
      <c r="F7" s="29">
        <v>0.15775863397032711</v>
      </c>
      <c r="G7" s="27">
        <v>3.0000000000000046E-4</v>
      </c>
      <c r="H7" s="29">
        <v>0.118611097386544</v>
      </c>
      <c r="L7" s="27"/>
      <c r="M7" s="27">
        <v>6.7499999999999993E-4</v>
      </c>
      <c r="N7" s="29">
        <v>0.17912987597797694</v>
      </c>
      <c r="O7" s="27">
        <v>1.3499999999999999E-3</v>
      </c>
      <c r="P7" s="29">
        <v>0.15775863397032711</v>
      </c>
      <c r="Q7" s="27">
        <v>2.6999999999999997E-3</v>
      </c>
      <c r="R7" s="29">
        <v>0.118611097386544</v>
      </c>
    </row>
    <row r="8" spans="3:21">
      <c r="C8" s="27">
        <v>1.0000000000000018E-4</v>
      </c>
      <c r="D8" s="29">
        <v>0.17584402973695173</v>
      </c>
      <c r="E8" s="27">
        <v>2.0000000000000036E-4</v>
      </c>
      <c r="F8" s="29">
        <v>0.14861053726124634</v>
      </c>
      <c r="G8" s="27">
        <v>4.0000000000000072E-4</v>
      </c>
      <c r="H8" s="29">
        <v>0.10163749264217928</v>
      </c>
      <c r="L8" s="27"/>
      <c r="M8" s="27">
        <v>6.4999999999999986E-4</v>
      </c>
      <c r="N8" s="29">
        <v>0.17584402973695173</v>
      </c>
      <c r="O8" s="27">
        <v>1.2999999999999997E-3</v>
      </c>
      <c r="P8" s="29">
        <v>0.14861053726124634</v>
      </c>
      <c r="Q8" s="27">
        <v>2.5999999999999994E-3</v>
      </c>
      <c r="R8" s="29">
        <v>0.10163749264217928</v>
      </c>
    </row>
    <row r="9" spans="3:21">
      <c r="C9" s="27">
        <v>1.2500000000000025E-4</v>
      </c>
      <c r="D9" s="29">
        <v>0.17271892784097445</v>
      </c>
      <c r="E9" s="27">
        <v>2.5000000000000049E-4</v>
      </c>
      <c r="F9" s="29">
        <v>0.14016473706226337</v>
      </c>
      <c r="G9" s="27">
        <v>5.0000000000000099E-4</v>
      </c>
      <c r="H9" s="29">
        <v>8.7221676069086498E-2</v>
      </c>
      <c r="L9" s="27"/>
      <c r="M9" s="27">
        <v>6.249999999999998E-4</v>
      </c>
      <c r="N9" s="29">
        <v>0.17271892784097445</v>
      </c>
      <c r="O9" s="27">
        <v>1.2499999999999996E-3</v>
      </c>
      <c r="P9" s="29">
        <v>0.14016473706226337</v>
      </c>
      <c r="Q9" s="27">
        <v>2.4999999999999992E-3</v>
      </c>
      <c r="R9" s="29">
        <v>8.7221676069086498E-2</v>
      </c>
    </row>
    <row r="10" spans="3:21">
      <c r="C10" s="27">
        <v>1.5000000000000031E-4</v>
      </c>
      <c r="D10" s="29">
        <v>0.16975012528391095</v>
      </c>
      <c r="E10" s="27">
        <v>3.0000000000000062E-4</v>
      </c>
      <c r="F10" s="29">
        <v>0.13236996978224505</v>
      </c>
      <c r="G10" s="27">
        <v>6.0000000000000125E-4</v>
      </c>
      <c r="H10" s="29">
        <v>7.4970091692402943E-2</v>
      </c>
      <c r="L10" s="27"/>
      <c r="M10" s="27">
        <v>5.9999999999999973E-4</v>
      </c>
      <c r="N10" s="29">
        <v>0.16975012528391095</v>
      </c>
      <c r="O10" s="27">
        <v>1.1999999999999995E-3</v>
      </c>
      <c r="P10" s="29">
        <v>0.13236996978224505</v>
      </c>
      <c r="Q10" s="27">
        <v>2.3999999999999989E-3</v>
      </c>
      <c r="R10" s="29">
        <v>7.4970091692402943E-2</v>
      </c>
    </row>
    <row r="11" spans="3:21">
      <c r="C11" s="27">
        <v>1.7500000000000038E-4</v>
      </c>
      <c r="D11" s="29">
        <v>0.16693341182179491</v>
      </c>
      <c r="E11" s="27">
        <v>3.5000000000000076E-4</v>
      </c>
      <c r="F11" s="29">
        <v>0.12517916880691771</v>
      </c>
      <c r="G11" s="27">
        <v>7.0000000000000151E-4</v>
      </c>
      <c r="H11" s="29">
        <v>6.4550871126763748E-2</v>
      </c>
      <c r="L11" s="27"/>
      <c r="M11" s="27">
        <v>5.7499999999999967E-4</v>
      </c>
      <c r="N11" s="29">
        <v>0.16693341182179491</v>
      </c>
      <c r="O11" s="27">
        <v>1.1499999999999993E-3</v>
      </c>
      <c r="P11" s="29">
        <v>0.12517916880691771</v>
      </c>
      <c r="Q11" s="27">
        <v>2.2999999999999987E-3</v>
      </c>
      <c r="R11" s="29">
        <v>6.4550871126763748E-2</v>
      </c>
    </row>
    <row r="12" spans="3:21">
      <c r="C12" s="27">
        <v>2.0000000000000044E-4</v>
      </c>
      <c r="D12" s="29">
        <v>0.16426480569116525</v>
      </c>
      <c r="E12" s="27">
        <v>4.0000000000000089E-4</v>
      </c>
      <c r="F12" s="29">
        <v>0.11854913862204861</v>
      </c>
      <c r="G12" s="27">
        <v>8.0000000000000177E-4</v>
      </c>
      <c r="H12" s="29">
        <v>5.5684059480451124E-2</v>
      </c>
      <c r="L12" s="27"/>
      <c r="M12" s="27">
        <v>5.499999999999996E-4</v>
      </c>
      <c r="N12" s="29">
        <v>0.16426480569116525</v>
      </c>
      <c r="O12" s="27">
        <v>1.0999999999999992E-3</v>
      </c>
      <c r="P12" s="29">
        <v>0.11854913862204861</v>
      </c>
      <c r="Q12" s="27">
        <v>2.1999999999999984E-3</v>
      </c>
      <c r="R12" s="29">
        <v>5.5684059480451124E-2</v>
      </c>
    </row>
    <row r="13" spans="3:21">
      <c r="C13" s="27">
        <v>2.2500000000000051E-4</v>
      </c>
      <c r="D13" s="29">
        <v>0.16174054794633722</v>
      </c>
      <c r="E13" s="27">
        <v>4.5000000000000102E-4</v>
      </c>
      <c r="F13" s="29">
        <v>0.11244025657361036</v>
      </c>
      <c r="G13" s="27">
        <v>9.0000000000000204E-4</v>
      </c>
      <c r="H13" s="29">
        <v>4.8133406880175811E-2</v>
      </c>
      <c r="L13" s="27"/>
      <c r="M13" s="27">
        <v>5.2499999999999953E-4</v>
      </c>
      <c r="N13" s="29">
        <v>0.16174054794633722</v>
      </c>
      <c r="O13" s="27">
        <v>1.0499999999999991E-3</v>
      </c>
      <c r="P13" s="29">
        <v>0.11244025657361036</v>
      </c>
      <c r="Q13" s="27">
        <v>2.0999999999999981E-3</v>
      </c>
      <c r="R13" s="29">
        <v>4.8133406880175811E-2</v>
      </c>
    </row>
    <row r="14" spans="3:21">
      <c r="C14" s="27">
        <v>2.5000000000000055E-4</v>
      </c>
      <c r="D14" s="29">
        <v>0.15935709748598062</v>
      </c>
      <c r="E14" s="27">
        <v>5.0000000000000109E-4</v>
      </c>
      <c r="F14" s="29">
        <v>0.10681620005885915</v>
      </c>
      <c r="G14" s="27">
        <v>1.0000000000000022E-3</v>
      </c>
      <c r="H14" s="29">
        <v>4.1699473144111543E-2</v>
      </c>
      <c r="L14" s="27"/>
      <c r="M14" s="27">
        <v>4.9999999999999947E-4</v>
      </c>
      <c r="N14" s="29">
        <v>0.15935709748598062</v>
      </c>
      <c r="O14" s="27">
        <v>9.9999999999999894E-4</v>
      </c>
      <c r="P14" s="29">
        <v>0.10681620005885915</v>
      </c>
      <c r="Q14" s="27">
        <v>1.9999999999999979E-3</v>
      </c>
      <c r="R14" s="29">
        <v>4.1699473144111543E-2</v>
      </c>
    </row>
    <row r="15" spans="3:21">
      <c r="C15" s="27">
        <v>2.7500000000000061E-4</v>
      </c>
      <c r="D15" s="29">
        <v>0.15711112687484161</v>
      </c>
      <c r="E15" s="27">
        <v>5.5000000000000123E-4</v>
      </c>
      <c r="F15" s="29">
        <v>0.10164369713491268</v>
      </c>
      <c r="G15" s="27">
        <v>1.1000000000000025E-3</v>
      </c>
      <c r="H15" s="29">
        <v>3.6213834132054062E-2</v>
      </c>
      <c r="L15" s="27"/>
      <c r="M15" s="27">
        <v>4.749999999999994E-4</v>
      </c>
      <c r="N15" s="29">
        <v>0.15711112687484161</v>
      </c>
      <c r="O15" s="27">
        <v>9.4999999999999881E-4</v>
      </c>
      <c r="P15" s="29">
        <v>0.10164369713491268</v>
      </c>
      <c r="Q15" s="27">
        <v>1.8999999999999976E-3</v>
      </c>
      <c r="R15" s="29">
        <v>3.6213834132054062E-2</v>
      </c>
    </row>
    <row r="16" spans="3:21">
      <c r="C16" s="27">
        <v>3.0000000000000068E-4</v>
      </c>
      <c r="D16" s="29">
        <v>0.15499951911927839</v>
      </c>
      <c r="E16" s="27">
        <v>6.0000000000000136E-4</v>
      </c>
      <c r="F16" s="29">
        <v>9.6892298708974756E-2</v>
      </c>
      <c r="G16" s="27">
        <v>1.2000000000000027E-3</v>
      </c>
      <c r="H16" s="29">
        <v>3.1534212601997333E-2</v>
      </c>
      <c r="L16" s="27"/>
      <c r="M16" s="27">
        <v>4.4999999999999934E-4</v>
      </c>
      <c r="N16" s="29">
        <v>0.15499951911927839</v>
      </c>
      <c r="O16" s="27">
        <v>8.9999999999999867E-4</v>
      </c>
      <c r="P16" s="29">
        <v>9.6892298708974756E-2</v>
      </c>
      <c r="Q16" s="27">
        <v>1.7999999999999973E-3</v>
      </c>
      <c r="R16" s="29">
        <v>3.1534212601997333E-2</v>
      </c>
    </row>
    <row r="17" spans="3:18">
      <c r="C17" s="27">
        <v>3.2500000000000074E-4</v>
      </c>
      <c r="D17" s="29">
        <v>0.15301936563571927</v>
      </c>
      <c r="E17" s="27">
        <v>6.5000000000000149E-4</v>
      </c>
      <c r="F17" s="29">
        <v>9.2534170638474508E-2</v>
      </c>
      <c r="G17" s="27">
        <v>1.300000000000003E-3</v>
      </c>
      <c r="H17" s="29">
        <v>2.7540385095138249E-2</v>
      </c>
      <c r="L17" s="27"/>
      <c r="M17" s="27">
        <v>4.2499999999999927E-4</v>
      </c>
      <c r="N17" s="29">
        <v>0.15301936563571927</v>
      </c>
      <c r="O17" s="27">
        <v>8.4999999999999854E-4</v>
      </c>
      <c r="P17" s="29">
        <v>9.2534170638474508E-2</v>
      </c>
      <c r="Q17" s="27">
        <v>1.6999999999999971E-3</v>
      </c>
      <c r="R17" s="29">
        <v>2.7540385095138249E-2</v>
      </c>
    </row>
    <row r="18" spans="3:18">
      <c r="C18" s="27">
        <v>3.5000000000000081E-4</v>
      </c>
      <c r="D18" s="29">
        <v>0.15116796577646166</v>
      </c>
      <c r="E18" s="27">
        <v>7.0000000000000162E-4</v>
      </c>
      <c r="F18" s="29">
        <v>8.8543904221791703E-2</v>
      </c>
      <c r="G18" s="27">
        <v>1.4000000000000032E-3</v>
      </c>
      <c r="H18" s="29">
        <v>2.4130740364964199E-2</v>
      </c>
      <c r="L18" s="27"/>
      <c r="M18" s="27">
        <v>3.9999999999999921E-4</v>
      </c>
      <c r="N18" s="29">
        <v>0.15116796577646166</v>
      </c>
      <c r="O18" s="27">
        <v>7.9999999999999841E-4</v>
      </c>
      <c r="P18" s="29">
        <v>8.8543904221791703E-2</v>
      </c>
      <c r="Q18" s="27">
        <v>1.5999999999999968E-3</v>
      </c>
      <c r="R18" s="29">
        <v>2.4130740364964199E-2</v>
      </c>
    </row>
    <row r="19" spans="3:18">
      <c r="C19" s="27">
        <v>3.7500000000000088E-4</v>
      </c>
      <c r="D19" s="29">
        <v>0.14944282847734583</v>
      </c>
      <c r="E19" s="27">
        <v>7.5000000000000175E-4</v>
      </c>
      <c r="F19" s="29">
        <v>8.4898343702893078E-2</v>
      </c>
      <c r="G19" s="27">
        <v>1.5000000000000035E-3</v>
      </c>
      <c r="H19" s="29">
        <v>2.1219384911689038E-2</v>
      </c>
      <c r="L19" s="27"/>
      <c r="M19" s="27">
        <v>3.7499999999999914E-4</v>
      </c>
      <c r="N19" s="29">
        <v>0.14944282847734583</v>
      </c>
      <c r="O19" s="27">
        <v>7.4999999999999828E-4</v>
      </c>
      <c r="P19" s="29">
        <v>8.4898343702893078E-2</v>
      </c>
      <c r="Q19" s="27">
        <v>1.4999999999999966E-3</v>
      </c>
      <c r="R19" s="29">
        <v>2.1219384911689038E-2</v>
      </c>
    </row>
    <row r="20" spans="3:18">
      <c r="C20" s="27">
        <v>4.0000000000000094E-4</v>
      </c>
      <c r="D20" s="29">
        <v>0.14784167692020755</v>
      </c>
      <c r="E20" s="27">
        <v>8.0000000000000188E-4</v>
      </c>
      <c r="F20" s="29">
        <v>8.1576429548606305E-2</v>
      </c>
      <c r="G20" s="27">
        <v>1.6000000000000038E-3</v>
      </c>
      <c r="H20" s="29">
        <v>1.8733707893502996E-2</v>
      </c>
      <c r="L20" s="27"/>
      <c r="M20" s="27">
        <v>3.4999999999999907E-4</v>
      </c>
      <c r="N20" s="29">
        <v>0.14784167692020755</v>
      </c>
      <c r="O20" s="27">
        <v>6.9999999999999815E-4</v>
      </c>
      <c r="P20" s="29">
        <v>8.1576429548606305E-2</v>
      </c>
      <c r="Q20" s="27">
        <v>1.3999999999999963E-3</v>
      </c>
      <c r="R20" s="29">
        <v>1.8733707893502996E-2</v>
      </c>
    </row>
    <row r="21" spans="3:18">
      <c r="C21" s="27">
        <v>4.2500000000000101E-4</v>
      </c>
      <c r="D21" s="29">
        <v>0.14636245765831635</v>
      </c>
      <c r="E21" s="27">
        <v>8.5000000000000201E-4</v>
      </c>
      <c r="F21" s="29">
        <v>7.8559056389038817E-2</v>
      </c>
      <c r="G21" s="27">
        <v>1.700000000000004E-3</v>
      </c>
      <c r="H21" s="29">
        <v>1.6612331544353019E-2</v>
      </c>
      <c r="L21" s="27"/>
      <c r="M21" s="27">
        <v>3.2499999999999901E-4</v>
      </c>
      <c r="N21" s="29">
        <v>0.14636245765831635</v>
      </c>
      <c r="O21" s="27">
        <v>6.4999999999999802E-4</v>
      </c>
      <c r="P21" s="29">
        <v>7.8559056389038817E-2</v>
      </c>
      <c r="Q21" s="27">
        <v>1.299999999999996E-3</v>
      </c>
      <c r="R21" s="29">
        <v>1.6612331544353019E-2</v>
      </c>
    </row>
    <row r="22" spans="3:18">
      <c r="C22" s="27">
        <v>4.5000000000000107E-4</v>
      </c>
      <c r="D22" s="29">
        <v>0.14500335662438829</v>
      </c>
      <c r="E22" s="27">
        <v>9.0000000000000214E-4</v>
      </c>
      <c r="F22" s="29">
        <v>7.5828944645785573E-2</v>
      </c>
      <c r="G22" s="27">
        <v>1.8000000000000043E-3</v>
      </c>
      <c r="H22" s="29">
        <v>1.4803384581856229E-2</v>
      </c>
      <c r="L22" s="27"/>
      <c r="M22" s="27">
        <v>2.9999999999999894E-4</v>
      </c>
      <c r="N22" s="29">
        <v>0.14500335662438829</v>
      </c>
      <c r="O22" s="27">
        <v>5.9999999999999789E-4</v>
      </c>
      <c r="P22" s="29">
        <v>7.5828944645785573E-2</v>
      </c>
      <c r="Q22" s="27">
        <v>1.1999999999999958E-3</v>
      </c>
      <c r="R22" s="29">
        <v>1.4803384581856229E-2</v>
      </c>
    </row>
    <row r="23" spans="3:18">
      <c r="C23" s="27">
        <v>4.7500000000000114E-4</v>
      </c>
      <c r="D23" s="29">
        <v>0.14376282620651037</v>
      </c>
      <c r="E23" s="27">
        <v>9.5000000000000227E-4</v>
      </c>
      <c r="F23" s="29">
        <v>7.3370525020044236E-2</v>
      </c>
      <c r="G23" s="27">
        <v>1.9000000000000045E-3</v>
      </c>
      <c r="H23" s="29">
        <v>1.3263045112123558E-2</v>
      </c>
      <c r="L23" s="27"/>
      <c r="M23" s="27">
        <v>2.7499999999999888E-4</v>
      </c>
      <c r="N23" s="29">
        <v>0.14376282620651037</v>
      </c>
      <c r="O23" s="27">
        <v>5.4999999999999776E-4</v>
      </c>
      <c r="P23" s="29">
        <v>7.3370525020044236E-2</v>
      </c>
      <c r="Q23" s="27">
        <v>1.0999999999999955E-3</v>
      </c>
      <c r="R23" s="29">
        <v>1.3263045112123558E-2</v>
      </c>
    </row>
    <row r="24" spans="3:18">
      <c r="C24" s="27">
        <v>5.0000000000000066E-4</v>
      </c>
      <c r="D24" s="29">
        <v>0.1426396309318726</v>
      </c>
      <c r="E24" s="27">
        <v>1.0000000000000013E-3</v>
      </c>
      <c r="F24" s="29">
        <v>7.1169835195640893E-2</v>
      </c>
      <c r="G24" s="27">
        <v>2.0000000000000026E-3</v>
      </c>
      <c r="H24" s="29">
        <v>1.1954306121669053E-2</v>
      </c>
      <c r="L24" s="27"/>
      <c r="M24" s="27">
        <v>2.4999999999999935E-4</v>
      </c>
      <c r="N24" s="29">
        <v>0.1426396309318726</v>
      </c>
      <c r="O24" s="27">
        <v>4.9999999999999871E-4</v>
      </c>
      <c r="P24" s="29">
        <v>7.1169835195640893E-2</v>
      </c>
      <c r="Q24" s="27">
        <v>9.9999999999999742E-4</v>
      </c>
      <c r="R24" s="29">
        <v>1.1954306121669053E-2</v>
      </c>
    </row>
    <row r="25" spans="3:18">
      <c r="C25" s="27">
        <v>5.2499999999999964E-4</v>
      </c>
      <c r="D25" s="29">
        <v>0.14163292600704908</v>
      </c>
      <c r="E25" s="27">
        <v>1.0499999999999993E-3</v>
      </c>
      <c r="F25" s="29">
        <v>6.9214428378322243E-2</v>
      </c>
      <c r="G25" s="27">
        <v>2.0999999999999986E-3</v>
      </c>
      <c r="H25" s="29">
        <v>1.0845920113042617E-2</v>
      </c>
      <c r="L25" s="27"/>
      <c r="M25" s="27">
        <v>2.2500000000000037E-4</v>
      </c>
      <c r="N25" s="29">
        <v>0.14163292600704908</v>
      </c>
      <c r="O25" s="27">
        <v>4.5000000000000075E-4</v>
      </c>
      <c r="P25" s="29">
        <v>6.9214428378322243E-2</v>
      </c>
      <c r="Q25" s="27">
        <v>9.0000000000000149E-4</v>
      </c>
      <c r="R25" s="29">
        <v>1.0845920113042617E-2</v>
      </c>
    </row>
    <row r="26" spans="3:18">
      <c r="C26" s="27">
        <v>5.4999999999999862E-4</v>
      </c>
      <c r="D26" s="29">
        <v>0.14074239721984877</v>
      </c>
      <c r="E26" s="27">
        <v>1.0999999999999972E-3</v>
      </c>
      <c r="F26" s="29">
        <v>6.7493293755582329E-2</v>
      </c>
      <c r="G26" s="27">
        <v>2.1999999999999945E-3</v>
      </c>
      <c r="H26" s="29">
        <v>9.9114777779283035E-3</v>
      </c>
      <c r="L26" s="27"/>
      <c r="M26" s="27">
        <v>2.0000000000000139E-4</v>
      </c>
      <c r="N26" s="29">
        <v>0.14074239721984877</v>
      </c>
      <c r="O26" s="27">
        <v>4.0000000000000278E-4</v>
      </c>
      <c r="P26" s="29">
        <v>6.7493293755582329E-2</v>
      </c>
      <c r="Q26" s="27">
        <v>8.0000000000000557E-4</v>
      </c>
      <c r="R26" s="29">
        <v>9.9114777779283035E-3</v>
      </c>
    </row>
    <row r="27" spans="3:18">
      <c r="C27" s="27">
        <v>5.7499999999999761E-4</v>
      </c>
      <c r="D27" s="29">
        <v>0.13996852329418316</v>
      </c>
      <c r="E27" s="27">
        <v>1.1499999999999952E-3</v>
      </c>
      <c r="F27" s="29">
        <v>6.5996789910494236E-2</v>
      </c>
      <c r="G27" s="27">
        <v>2.2999999999999904E-3</v>
      </c>
      <c r="H27" s="29">
        <v>9.1285632528076387E-3</v>
      </c>
      <c r="L27" s="27"/>
      <c r="M27" s="27">
        <v>1.7500000000000241E-4</v>
      </c>
      <c r="N27" s="29">
        <v>0.13996852329418316</v>
      </c>
      <c r="O27" s="27">
        <v>3.5000000000000482E-4</v>
      </c>
      <c r="P27" s="29">
        <v>6.5996789910494236E-2</v>
      </c>
      <c r="Q27" s="27">
        <v>7.0000000000000964E-4</v>
      </c>
      <c r="R27" s="29">
        <v>9.1285632528076387E-3</v>
      </c>
    </row>
    <row r="28" spans="3:18">
      <c r="C28" s="27">
        <v>5.9999999999999659E-4</v>
      </c>
      <c r="D28" s="29">
        <v>0.13931310325803145</v>
      </c>
      <c r="E28" s="27">
        <v>1.1999999999999932E-3</v>
      </c>
      <c r="F28" s="29">
        <v>6.4716594478251122E-2</v>
      </c>
      <c r="G28" s="27">
        <v>2.3999999999999863E-3</v>
      </c>
      <c r="H28" s="29">
        <v>8.4778893577496829E-3</v>
      </c>
      <c r="L28" s="27"/>
      <c r="M28" s="27">
        <v>1.5000000000000343E-4</v>
      </c>
      <c r="N28" s="29">
        <v>0.13931310325803145</v>
      </c>
      <c r="O28" s="27">
        <v>3.0000000000000686E-4</v>
      </c>
      <c r="P28" s="29">
        <v>6.4716594478251122E-2</v>
      </c>
      <c r="Q28" s="27">
        <v>6.0000000000001372E-4</v>
      </c>
      <c r="R28" s="29">
        <v>8.4778893577496829E-3</v>
      </c>
    </row>
    <row r="29" spans="3:18">
      <c r="C29" s="27">
        <v>6.2499999999999557E-4</v>
      </c>
      <c r="D29" s="29">
        <v>0.13878041950527059</v>
      </c>
      <c r="E29" s="27">
        <v>1.2499999999999911E-3</v>
      </c>
      <c r="F29" s="29">
        <v>6.3645679517314702E-2</v>
      </c>
      <c r="G29" s="27">
        <v>2.4999999999999823E-3</v>
      </c>
      <c r="H29" s="29">
        <v>7.9421983665315648E-3</v>
      </c>
      <c r="L29" s="27"/>
      <c r="M29" s="27">
        <v>1.2500000000000445E-4</v>
      </c>
      <c r="N29" s="29">
        <v>0.13878041950527059</v>
      </c>
      <c r="O29" s="27">
        <v>2.500000000000089E-4</v>
      </c>
      <c r="P29" s="29">
        <v>6.3645679517314702E-2</v>
      </c>
      <c r="Q29" s="27">
        <v>5.0000000000001779E-4</v>
      </c>
      <c r="R29" s="29">
        <v>7.9421983665315648E-3</v>
      </c>
    </row>
    <row r="30" spans="3:18">
      <c r="C30" s="27">
        <v>6.4999999999999455E-4</v>
      </c>
      <c r="D30" s="29">
        <v>0.13838014865455525</v>
      </c>
      <c r="E30" s="27">
        <v>1.2999999999999891E-3</v>
      </c>
      <c r="F30" s="29">
        <v>6.277834200919799E-2</v>
      </c>
      <c r="G30" s="27">
        <v>2.5999999999999782E-3</v>
      </c>
      <c r="H30" s="29">
        <v>7.504322277227503E-3</v>
      </c>
      <c r="L30" s="27"/>
      <c r="M30" s="27">
        <v>1.0000000000000547E-4</v>
      </c>
      <c r="N30" s="29">
        <v>0.13838014865455525</v>
      </c>
      <c r="O30" s="27">
        <v>2.0000000000001093E-4</v>
      </c>
      <c r="P30" s="29">
        <v>6.277834200919799E-2</v>
      </c>
      <c r="Q30" s="27">
        <v>4.0000000000002187E-4</v>
      </c>
      <c r="R30" s="29">
        <v>7.504322277227503E-3</v>
      </c>
    </row>
    <row r="31" spans="3:18">
      <c r="C31" s="27">
        <v>6.7499999999999353E-4</v>
      </c>
      <c r="D31" s="29">
        <v>0.13813609812665251</v>
      </c>
      <c r="E31" s="27">
        <v>1.3499999999999871E-3</v>
      </c>
      <c r="F31" s="29">
        <v>6.2110398479212681E-2</v>
      </c>
      <c r="G31" s="27">
        <v>2.6999999999999741E-3</v>
      </c>
      <c r="H31" s="29">
        <v>7.1422208962018336E-3</v>
      </c>
      <c r="L31" s="27"/>
      <c r="M31" s="27">
        <v>7.5000000000006485E-5</v>
      </c>
      <c r="N31" s="29">
        <v>0.13813609812665251</v>
      </c>
      <c r="O31" s="27">
        <v>1.5000000000001297E-4</v>
      </c>
      <c r="P31" s="29">
        <v>6.2110398479212681E-2</v>
      </c>
      <c r="Q31" s="27">
        <v>3.0000000000002594E-4</v>
      </c>
      <c r="R31" s="29">
        <v>7.1422208962018336E-3</v>
      </c>
    </row>
    <row r="32" spans="3:18">
      <c r="C32" s="27">
        <v>6.9999999999999251E-4</v>
      </c>
      <c r="D32" s="29">
        <v>0.13812115912986905</v>
      </c>
      <c r="E32" s="27">
        <v>1.399999999999985E-3</v>
      </c>
      <c r="F32" s="29">
        <v>6.1640090153121121E-2</v>
      </c>
      <c r="G32" s="27">
        <v>2.79999999999997E-3</v>
      </c>
      <c r="H32" s="29">
        <v>6.810139640494285E-3</v>
      </c>
      <c r="L32" s="27"/>
      <c r="M32" s="27">
        <v>5.0000000000007504E-5</v>
      </c>
      <c r="N32" s="29">
        <v>0.13812115912986905</v>
      </c>
      <c r="O32" s="27">
        <v>1.0000000000001501E-4</v>
      </c>
      <c r="P32" s="29">
        <v>6.1640090153121121E-2</v>
      </c>
      <c r="Q32" s="27">
        <v>2.0000000000003001E-4</v>
      </c>
      <c r="R32" s="29">
        <v>6.810139640494285E-3</v>
      </c>
    </row>
    <row r="33" spans="1:18">
      <c r="C33" s="27">
        <v>7.2499999999999149E-4</v>
      </c>
      <c r="D33" s="29">
        <v>0.1387020040272394</v>
      </c>
      <c r="E33" s="27">
        <v>1.449999999999983E-3</v>
      </c>
      <c r="F33" s="29">
        <v>6.1374618951140311E-2</v>
      </c>
      <c r="G33" s="27">
        <v>2.899999999999966E-3</v>
      </c>
      <c r="H33" s="29">
        <v>6.3082664061674181E-3</v>
      </c>
      <c r="L33" s="27"/>
      <c r="M33" s="27">
        <v>2.5000000000008522E-5</v>
      </c>
      <c r="N33" s="29">
        <v>0.1387020040272394</v>
      </c>
      <c r="O33" s="27">
        <v>5.0000000000017045E-5</v>
      </c>
      <c r="P33" s="29">
        <v>6.1374618951140311E-2</v>
      </c>
      <c r="Q33" s="27">
        <v>1.0000000000003409E-4</v>
      </c>
      <c r="R33" s="29">
        <v>6.3082664061674181E-3</v>
      </c>
    </row>
    <row r="34" spans="1:18">
      <c r="M34" s="27">
        <v>-2.5000000000008522E-5</v>
      </c>
      <c r="N34" s="29">
        <v>0.1387020040272394</v>
      </c>
      <c r="O34" s="27">
        <v>-5.0000000000017045E-5</v>
      </c>
      <c r="P34" s="29">
        <v>6.1374618951140311E-2</v>
      </c>
      <c r="Q34" s="27">
        <v>-1.0000000000003409E-4</v>
      </c>
      <c r="R34" s="29">
        <v>6.3082664061674181E-3</v>
      </c>
    </row>
    <row r="35" spans="1:18">
      <c r="B35" s="1" t="s">
        <v>52</v>
      </c>
      <c r="C35" s="1">
        <v>7.5000000000000002E-4</v>
      </c>
      <c r="E35" s="1">
        <v>1.5E-3</v>
      </c>
      <c r="G35" s="1">
        <v>3.0000000000000001E-3</v>
      </c>
      <c r="M35" s="27">
        <v>-5.0000000000007504E-5</v>
      </c>
      <c r="N35" s="29">
        <v>0.13812115912986905</v>
      </c>
      <c r="O35" s="27">
        <v>-1.0000000000001501E-4</v>
      </c>
      <c r="P35" s="29">
        <v>6.1640090153121121E-2</v>
      </c>
      <c r="Q35" s="27">
        <v>-2.0000000000003001E-4</v>
      </c>
      <c r="R35" s="29">
        <v>6.810139640494285E-3</v>
      </c>
    </row>
    <row r="36" spans="1:18">
      <c r="B36" s="1" t="s">
        <v>53</v>
      </c>
      <c r="C36" s="1">
        <v>2.6</v>
      </c>
      <c r="E36" s="1">
        <v>2.6</v>
      </c>
      <c r="G36" s="1">
        <v>2.6</v>
      </c>
      <c r="M36" s="27">
        <v>-7.5000000000006499E-5</v>
      </c>
      <c r="N36" s="29">
        <v>0.13813609812665251</v>
      </c>
      <c r="O36" s="27">
        <v>-1.50000000000013E-4</v>
      </c>
      <c r="P36" s="29">
        <v>6.2110398479212681E-2</v>
      </c>
      <c r="Q36" s="27">
        <v>-3.0000000000002599E-4</v>
      </c>
      <c r="R36" s="29">
        <v>7.1422208962018336E-3</v>
      </c>
    </row>
    <row r="37" spans="1:18">
      <c r="B37" s="1" t="s">
        <v>54</v>
      </c>
      <c r="C37" s="23">
        <v>6.9999999999999997E-7</v>
      </c>
      <c r="E37" s="23">
        <v>6.9999999999999997E-7</v>
      </c>
      <c r="G37" s="23">
        <v>6.9999999999999997E-7</v>
      </c>
      <c r="M37" s="27">
        <v>-1.0000000000000501E-4</v>
      </c>
      <c r="N37" s="29">
        <v>0.13838014865455525</v>
      </c>
      <c r="O37" s="27">
        <v>-2.0000000000001099E-4</v>
      </c>
      <c r="P37" s="29">
        <v>6.277834200919799E-2</v>
      </c>
      <c r="Q37" s="27">
        <v>-4.0000000000002197E-4</v>
      </c>
      <c r="R37" s="29">
        <v>7.504322277227503E-3</v>
      </c>
    </row>
    <row r="38" spans="1:18">
      <c r="A38" s="1" t="s">
        <v>55</v>
      </c>
      <c r="B38" s="1" t="s">
        <v>56</v>
      </c>
      <c r="C38" s="3">
        <f>(C35/3)*(C36/C37)^0.5</f>
        <v>0.48181205582971581</v>
      </c>
      <c r="D38" s="3"/>
      <c r="E38" s="3">
        <f>(E35/3)*(E36/E37)^0.5</f>
        <v>0.96362411165943163</v>
      </c>
      <c r="F38" s="3"/>
      <c r="G38" s="3">
        <f>(G35/3)*(G36/G37)^0.5</f>
        <v>1.9272482233188633</v>
      </c>
      <c r="M38" s="27">
        <v>-1.2500000000000399E-4</v>
      </c>
      <c r="N38" s="29">
        <v>0.13878041950527059</v>
      </c>
      <c r="O38" s="27">
        <v>-2.50000000000009E-4</v>
      </c>
      <c r="P38" s="29">
        <v>6.3645679517314702E-2</v>
      </c>
      <c r="Q38" s="27">
        <v>-5.0000000000001801E-4</v>
      </c>
      <c r="R38" s="29">
        <v>7.9421983665315648E-3</v>
      </c>
    </row>
    <row r="39" spans="1:18">
      <c r="M39" s="27">
        <v>-1.50000000000004E-4</v>
      </c>
      <c r="N39" s="29">
        <v>0.13931310325803145</v>
      </c>
      <c r="O39" s="27">
        <v>-3.0000000000000702E-4</v>
      </c>
      <c r="P39" s="29">
        <v>6.4775923709705571E-2</v>
      </c>
      <c r="Q39" s="27">
        <v>-6.0000000000001404E-4</v>
      </c>
      <c r="R39" s="29">
        <v>8.4778893577496829E-3</v>
      </c>
    </row>
    <row r="40" spans="1:18">
      <c r="B40" s="1" t="s">
        <v>57</v>
      </c>
      <c r="E40" s="1">
        <v>232.20150000000001</v>
      </c>
      <c r="G40" s="1">
        <v>278.13592354605009</v>
      </c>
      <c r="M40" s="27">
        <v>-1.7500000000000301E-4</v>
      </c>
      <c r="N40" s="29">
        <v>0.13996852329418316</v>
      </c>
      <c r="O40" s="27">
        <v>-3.5000000000000498E-4</v>
      </c>
      <c r="P40" s="29">
        <v>6.6087223236829598E-2</v>
      </c>
      <c r="Q40" s="27">
        <v>-7.0000000000000997E-4</v>
      </c>
      <c r="R40" s="29">
        <v>9.1285632528076387E-3</v>
      </c>
    </row>
    <row r="41" spans="1:18">
      <c r="A41" s="1" t="s">
        <v>58</v>
      </c>
      <c r="E41" s="23">
        <v>4.5930000000000002E-9</v>
      </c>
      <c r="G41" s="23">
        <v>2.201E-8</v>
      </c>
      <c r="M41" s="27">
        <v>-2.0000000000000199E-4</v>
      </c>
      <c r="N41" s="29">
        <v>0.14074239721984877</v>
      </c>
      <c r="O41" s="27">
        <v>-4.00000000000003E-4</v>
      </c>
      <c r="P41" s="29">
        <v>6.7603969916196868E-2</v>
      </c>
      <c r="Q41" s="27">
        <v>-8.0000000000000503E-4</v>
      </c>
      <c r="R41" s="29">
        <v>9.9114777779283035E-3</v>
      </c>
    </row>
    <row r="42" spans="1:18">
      <c r="A42" s="1" t="s">
        <v>59</v>
      </c>
      <c r="E42" s="23">
        <v>6.9800000000000003E-9</v>
      </c>
      <c r="G42" s="23">
        <v>5.5840000000000002E-8</v>
      </c>
      <c r="M42" s="27">
        <v>-2.25000000000001E-4</v>
      </c>
      <c r="N42" s="29">
        <v>0.14163292600704908</v>
      </c>
      <c r="O42" s="27">
        <v>-4.5000000000000102E-4</v>
      </c>
      <c r="P42" s="29">
        <v>6.9338288937610473E-2</v>
      </c>
      <c r="Q42" s="27">
        <v>-9.0000000000000095E-4</v>
      </c>
      <c r="R42" s="29">
        <v>1.0845920113042617E-2</v>
      </c>
    </row>
    <row r="43" spans="1:18">
      <c r="B43" s="1" t="s">
        <v>60</v>
      </c>
      <c r="C43" s="1">
        <v>0.86</v>
      </c>
      <c r="E43" s="13">
        <f>E41/E42</f>
        <v>0.65802292263610318</v>
      </c>
      <c r="G43" s="13">
        <f>G41/G42</f>
        <v>0.39416189111747851</v>
      </c>
      <c r="M43" s="27">
        <v>-2.5000000000000001E-4</v>
      </c>
      <c r="N43" s="29">
        <v>0.1426396309318726</v>
      </c>
      <c r="O43" s="27">
        <v>-4.9999999999999903E-4</v>
      </c>
      <c r="P43" s="29">
        <v>7.130207210884347E-2</v>
      </c>
      <c r="Q43" s="27">
        <v>-9.9999999999999699E-4</v>
      </c>
      <c r="R43" s="29">
        <v>1.1954306121669053E-2</v>
      </c>
    </row>
    <row r="44" spans="1:18">
      <c r="M44" s="27">
        <v>-2.7499999999999801E-4</v>
      </c>
      <c r="N44" s="29">
        <v>0.14376282620651037</v>
      </c>
      <c r="O44" s="27">
        <v>-5.49999999999997E-4</v>
      </c>
      <c r="P44" s="29">
        <v>7.3507734421973642E-2</v>
      </c>
      <c r="Q44" s="27">
        <v>-1.0999999999999901E-3</v>
      </c>
      <c r="R44" s="29">
        <v>1.3263045112123558E-2</v>
      </c>
    </row>
    <row r="45" spans="1:18">
      <c r="M45" s="27">
        <v>-2.9999999999999802E-4</v>
      </c>
      <c r="N45" s="29">
        <v>0.14500335662438829</v>
      </c>
      <c r="O45" s="27">
        <v>-5.9999999999999496E-4</v>
      </c>
      <c r="P45" s="29">
        <v>7.596863351301382E-2</v>
      </c>
      <c r="Q45" s="27">
        <v>-1.1999999999999899E-3</v>
      </c>
      <c r="R45" s="29">
        <v>1.4803384581856229E-2</v>
      </c>
    </row>
    <row r="46" spans="1:18">
      <c r="M46" s="27">
        <v>-3.24999999999997E-4</v>
      </c>
      <c r="N46" s="29">
        <v>0.14636245765831635</v>
      </c>
      <c r="O46" s="27">
        <v>-6.4999999999999303E-4</v>
      </c>
      <c r="P46" s="29">
        <v>7.8699338970954505E-2</v>
      </c>
      <c r="Q46" s="27">
        <v>-1.29999999999998E-3</v>
      </c>
      <c r="R46" s="29">
        <v>1.6612331544353019E-2</v>
      </c>
    </row>
    <row r="47" spans="1:18">
      <c r="M47" s="27">
        <v>-3.4999999999999501E-4</v>
      </c>
      <c r="N47" s="29">
        <v>0.14784167692020755</v>
      </c>
      <c r="O47" s="27">
        <v>-6.9999999999999099E-4</v>
      </c>
      <c r="P47" s="29">
        <v>8.1715832002571348E-2</v>
      </c>
      <c r="Q47" s="27">
        <v>-1.39999999999998E-3</v>
      </c>
      <c r="R47" s="29">
        <v>1.8733707893502996E-2</v>
      </c>
    </row>
    <row r="48" spans="1:18">
      <c r="M48" s="27">
        <v>-3.7499999999999502E-4</v>
      </c>
      <c r="N48" s="29">
        <v>0.14944282847734583</v>
      </c>
      <c r="O48" s="27">
        <v>-7.4999999999998798E-4</v>
      </c>
      <c r="P48" s="29">
        <v>8.5035673422320948E-2</v>
      </c>
      <c r="Q48" s="27">
        <v>-1.4999999999999701E-3</v>
      </c>
      <c r="R48" s="29">
        <v>2.1219384911689038E-2</v>
      </c>
    </row>
    <row r="49" spans="1:18">
      <c r="M49" s="27">
        <v>-3.99999999999994E-4</v>
      </c>
      <c r="N49" s="29">
        <v>0.15116796577646166</v>
      </c>
      <c r="O49" s="27">
        <v>-7.9999999999998605E-4</v>
      </c>
      <c r="P49" s="29">
        <v>8.867815937245041E-2</v>
      </c>
      <c r="Q49" s="27">
        <v>-1.5999999999999699E-3</v>
      </c>
      <c r="R49" s="29">
        <v>2.4130740364964199E-2</v>
      </c>
    </row>
    <row r="50" spans="1:18">
      <c r="A50" s="3" t="s">
        <v>64</v>
      </c>
      <c r="B50" s="24"/>
      <c r="M50" s="27">
        <v>-4.2499999999999201E-4</v>
      </c>
      <c r="N50" s="29">
        <v>0.15301936563571927</v>
      </c>
      <c r="O50" s="27">
        <v>-8.4999999999998401E-4</v>
      </c>
      <c r="P50" s="29">
        <v>9.2664475489930689E-2</v>
      </c>
      <c r="Q50" s="27">
        <v>-1.69999999999996E-3</v>
      </c>
      <c r="R50" s="29">
        <v>2.7540385095138249E-2</v>
      </c>
    </row>
    <row r="51" spans="1:18">
      <c r="A51" s="1" t="s">
        <v>65</v>
      </c>
      <c r="B51" s="1" t="s">
        <v>62</v>
      </c>
      <c r="D51" s="1" t="s">
        <v>63</v>
      </c>
      <c r="F51" s="1" t="s">
        <v>66</v>
      </c>
      <c r="M51" s="27">
        <v>-4.4999999999999202E-4</v>
      </c>
      <c r="N51" s="29">
        <v>0.15499951911927839</v>
      </c>
      <c r="O51" s="27">
        <v>-8.9999999999998198E-4</v>
      </c>
      <c r="P51" s="29">
        <v>9.7017855941750428E-2</v>
      </c>
      <c r="Q51" s="27">
        <v>-1.7999999999999601E-3</v>
      </c>
      <c r="R51" s="29">
        <v>3.1534212601997333E-2</v>
      </c>
    </row>
    <row r="52" spans="1:18">
      <c r="A52" s="3" t="s">
        <v>61</v>
      </c>
      <c r="B52" s="24" t="s">
        <v>60</v>
      </c>
      <c r="D52" s="24" t="s">
        <v>60</v>
      </c>
      <c r="F52" s="24" t="s">
        <v>60</v>
      </c>
      <c r="M52" s="27">
        <v>-4.74999999999991E-4</v>
      </c>
      <c r="N52" s="29">
        <v>0.15711112687484161</v>
      </c>
      <c r="O52" s="27">
        <v>-9.4999999999998005E-4</v>
      </c>
      <c r="P52" s="29">
        <v>0.10176375154042228</v>
      </c>
      <c r="Q52" s="27">
        <v>-1.8999999999999601E-3</v>
      </c>
      <c r="R52" s="29">
        <v>3.6213834132054062E-2</v>
      </c>
    </row>
    <row r="53" spans="1:18">
      <c r="A53" s="3">
        <v>0.1</v>
      </c>
      <c r="B53" s="17">
        <f>(1/A53)*(1/TANH(3*A53)-1/(3*A53))</f>
        <v>0.99405096988407493</v>
      </c>
      <c r="D53" s="17">
        <f t="shared" ref="D53:D70" si="0">(1/A53)*TANH(A53)</f>
        <v>0.99667994624955836</v>
      </c>
      <c r="F53" s="17">
        <f t="shared" ref="F53:F70" si="1">(1/A53)*BESSELI(2*A53,1)/BESSELI(2*A53,0)</f>
        <v>0.99503310965534397</v>
      </c>
      <c r="M53" s="27">
        <v>-4.9999999999999004E-4</v>
      </c>
      <c r="N53" s="29">
        <v>0.15935709748598062</v>
      </c>
      <c r="O53" s="27">
        <v>-9.999999999999779E-4</v>
      </c>
      <c r="P53" s="29">
        <v>0.10693000998899911</v>
      </c>
      <c r="Q53" s="27">
        <v>-1.9999999999999502E-3</v>
      </c>
      <c r="R53" s="29">
        <v>4.1699473144111543E-2</v>
      </c>
    </row>
    <row r="54" spans="1:18">
      <c r="A54" s="3">
        <v>0.3</v>
      </c>
      <c r="B54" s="17">
        <f t="shared" ref="B54:B56" si="2">(1/A54)*(1/TANH(3*A54)-1/(3*A54))</f>
        <v>0.94985380639633621</v>
      </c>
      <c r="D54" s="17">
        <f t="shared" si="0"/>
        <v>0.97104204150530304</v>
      </c>
      <c r="F54" s="17">
        <f t="shared" si="1"/>
        <v>0.95754273617634089</v>
      </c>
      <c r="M54" s="27">
        <v>-5.2499999999998804E-4</v>
      </c>
      <c r="N54" s="29">
        <v>0.16174054794633722</v>
      </c>
      <c r="O54" s="27">
        <v>-1.04999999999998E-3</v>
      </c>
      <c r="P54" s="29">
        <v>0.11254707069549263</v>
      </c>
      <c r="Q54" s="27">
        <v>-2.09999999999995E-3</v>
      </c>
      <c r="R54" s="29">
        <v>4.8133406880175811E-2</v>
      </c>
    </row>
    <row r="55" spans="1:18">
      <c r="A55" s="3">
        <v>0.5</v>
      </c>
      <c r="B55" s="17">
        <f t="shared" si="2"/>
        <v>0.87624945263169063</v>
      </c>
      <c r="D55" s="17">
        <f t="shared" si="0"/>
        <v>0.92423431452001958</v>
      </c>
      <c r="F55" s="17">
        <f t="shared" si="1"/>
        <v>0.89277994262214722</v>
      </c>
      <c r="M55" s="27">
        <v>-5.49999999999988E-4</v>
      </c>
      <c r="N55" s="29">
        <v>0.16426480569116525</v>
      </c>
      <c r="O55" s="27">
        <v>-1.0999999999999799E-3</v>
      </c>
      <c r="P55" s="29">
        <v>0.11864817629381169</v>
      </c>
      <c r="Q55" s="27">
        <v>-2.1999999999999399E-3</v>
      </c>
      <c r="R55" s="29">
        <v>5.5684059480451124E-2</v>
      </c>
    </row>
    <row r="56" spans="1:18">
      <c r="A56" s="1">
        <v>0.65</v>
      </c>
      <c r="B56" s="17">
        <f t="shared" si="2"/>
        <v>0.81307647749205514</v>
      </c>
      <c r="D56" s="17">
        <f t="shared" si="0"/>
        <v>0.87949225551556509</v>
      </c>
      <c r="F56" s="17">
        <f t="shared" si="1"/>
        <v>0.83487308014648109</v>
      </c>
      <c r="M56" s="27">
        <v>-5.7499999999998698E-4</v>
      </c>
      <c r="N56" s="29">
        <v>0.16693341182179491</v>
      </c>
      <c r="O56" s="27">
        <v>-1.14999999999998E-3</v>
      </c>
      <c r="P56" s="29">
        <v>0.1252696028840663</v>
      </c>
      <c r="Q56" s="27">
        <v>-2.2999999999999401E-3</v>
      </c>
      <c r="R56" s="29">
        <v>6.4550871126763748E-2</v>
      </c>
    </row>
    <row r="57" spans="1:18">
      <c r="A57" s="3">
        <v>0.8</v>
      </c>
      <c r="B57" s="17">
        <f t="shared" ref="B57:B70" si="3">(1/A57)*(1/TANH(3*A57)-1/(3*A57))</f>
        <v>0.74991176116948322</v>
      </c>
      <c r="D57" s="17">
        <f t="shared" si="0"/>
        <v>0.83004596283481114</v>
      </c>
      <c r="F57" s="17">
        <f t="shared" si="1"/>
        <v>0.77487330607624705</v>
      </c>
      <c r="M57" s="27">
        <v>-5.9999999999998596E-4</v>
      </c>
      <c r="N57" s="29">
        <v>0.16975012528391095</v>
      </c>
      <c r="O57" s="27">
        <v>-1.19999999999997E-3</v>
      </c>
      <c r="P57" s="29">
        <v>0.13245091099044864</v>
      </c>
      <c r="Q57" s="27">
        <v>-2.3999999999999399E-3</v>
      </c>
      <c r="R57" s="29">
        <v>7.4970091692402943E-2</v>
      </c>
    </row>
    <row r="58" spans="1:18">
      <c r="A58" s="3">
        <v>1</v>
      </c>
      <c r="B58" s="17">
        <f t="shared" si="3"/>
        <v>0.67163648998035574</v>
      </c>
      <c r="D58" s="17">
        <f t="shared" si="0"/>
        <v>0.76159415595576485</v>
      </c>
      <c r="F58" s="17">
        <f t="shared" si="1"/>
        <v>0.69777465759773338</v>
      </c>
      <c r="M58" s="27">
        <v>-6.2499999999998505E-4</v>
      </c>
      <c r="N58" s="29">
        <v>0.17271892784097445</v>
      </c>
      <c r="O58" s="27">
        <v>-1.2499999999999701E-3</v>
      </c>
      <c r="P58" s="29">
        <v>0.14023521929189139</v>
      </c>
      <c r="Q58" s="27">
        <v>-2.4999999999999298E-3</v>
      </c>
      <c r="R58" s="29">
        <v>8.7221676069086498E-2</v>
      </c>
    </row>
    <row r="59" spans="1:18">
      <c r="A59" s="1">
        <v>1.3</v>
      </c>
      <c r="B59" s="17">
        <f t="shared" si="3"/>
        <v>0.57262273034680011</v>
      </c>
      <c r="D59" s="17">
        <f t="shared" si="0"/>
        <v>0.66286396870254338</v>
      </c>
      <c r="F59" s="17">
        <f t="shared" si="1"/>
        <v>0.59650041942151644</v>
      </c>
      <c r="M59" s="27">
        <v>-6.4999999999998295E-4</v>
      </c>
      <c r="N59" s="29">
        <v>0.17584402973695173</v>
      </c>
      <c r="O59" s="27">
        <v>-1.29999999999997E-3</v>
      </c>
      <c r="P59" s="29">
        <v>0.14866950328797729</v>
      </c>
      <c r="Q59" s="27">
        <v>-2.5999999999999301E-3</v>
      </c>
      <c r="R59" s="29">
        <v>0.10163749264217928</v>
      </c>
    </row>
    <row r="60" spans="1:18">
      <c r="A60" s="1">
        <v>1.5</v>
      </c>
      <c r="B60" s="17">
        <f t="shared" si="3"/>
        <v>0.51868308523311346</v>
      </c>
      <c r="D60" s="17">
        <f t="shared" si="0"/>
        <v>0.6034321690965776</v>
      </c>
      <c r="F60" s="17">
        <f t="shared" si="1"/>
        <v>0.53999019824026617</v>
      </c>
      <c r="M60" s="27">
        <v>-6.7499999999998204E-4</v>
      </c>
      <c r="N60" s="29">
        <v>0.17912987597797694</v>
      </c>
      <c r="O60" s="27">
        <v>-1.3499999999999699E-3</v>
      </c>
      <c r="P60" s="29">
        <v>0.15780492120811437</v>
      </c>
      <c r="Q60" s="27">
        <v>-2.6999999999999199E-3</v>
      </c>
      <c r="R60" s="29">
        <v>0.118611097386544</v>
      </c>
    </row>
    <row r="61" spans="1:18">
      <c r="A61" s="1">
        <v>2</v>
      </c>
      <c r="B61" s="17">
        <f t="shared" si="3"/>
        <v>0.41667281091677161</v>
      </c>
      <c r="D61" s="17">
        <f t="shared" si="0"/>
        <v>0.48201379003790851</v>
      </c>
      <c r="F61" s="17">
        <f t="shared" si="1"/>
        <v>0.43176129734496665</v>
      </c>
      <c r="M61" s="27">
        <v>-6.9999999999998004E-4</v>
      </c>
      <c r="N61" s="29">
        <v>0.18258115318688037</v>
      </c>
      <c r="O61" s="27">
        <v>-1.3999999999999601E-3</v>
      </c>
      <c r="P61" s="29">
        <v>0.16769716964915579</v>
      </c>
      <c r="Q61" s="27">
        <v>-2.7999999999999202E-3</v>
      </c>
      <c r="R61" s="29">
        <v>0.13860937506933976</v>
      </c>
    </row>
    <row r="62" spans="1:18">
      <c r="A62" s="13">
        <v>3</v>
      </c>
      <c r="B62" s="17">
        <f t="shared" si="3"/>
        <v>0.2962963064496163</v>
      </c>
      <c r="D62" s="17">
        <f t="shared" si="0"/>
        <v>0.33168491789557686</v>
      </c>
      <c r="F62" s="17">
        <f t="shared" si="1"/>
        <v>0.30411976773325861</v>
      </c>
      <c r="M62" s="27">
        <v>-7.2499999999998E-4</v>
      </c>
      <c r="N62" s="29">
        <v>0.18620279700151987</v>
      </c>
      <c r="O62" s="27">
        <v>-1.44999999999996E-3</v>
      </c>
      <c r="P62" s="29">
        <v>0.17840687163201641</v>
      </c>
      <c r="Q62" s="27">
        <v>-2.89999999999992E-3</v>
      </c>
      <c r="R62" s="29">
        <v>0.16218640764539499</v>
      </c>
    </row>
    <row r="63" spans="1:18">
      <c r="A63" s="13">
        <v>5</v>
      </c>
      <c r="B63" s="17">
        <f t="shared" si="3"/>
        <v>0.18666666666670412</v>
      </c>
      <c r="D63" s="17">
        <f t="shared" si="0"/>
        <v>0.19998184085251902</v>
      </c>
      <c r="F63" s="17">
        <f t="shared" si="1"/>
        <v>0.18971996393998164</v>
      </c>
      <c r="M63" s="27">
        <v>-7.4999999999997898E-4</v>
      </c>
      <c r="N63" s="29">
        <v>0.19</v>
      </c>
      <c r="O63" s="27">
        <v>-1.4999999999999599E-3</v>
      </c>
      <c r="P63" s="29">
        <v>0.19</v>
      </c>
      <c r="Q63" s="27">
        <v>-2.9999999999999099E-3</v>
      </c>
      <c r="R63" s="29">
        <v>0.19</v>
      </c>
    </row>
    <row r="64" spans="1:18">
      <c r="A64" s="1">
        <v>6.5</v>
      </c>
      <c r="B64" s="17">
        <f t="shared" si="3"/>
        <v>0.14595660749506903</v>
      </c>
      <c r="D64" s="17">
        <f t="shared" si="0"/>
        <v>0.15384545836175448</v>
      </c>
      <c r="F64" s="17">
        <f t="shared" si="1"/>
        <v>0.14780519591708033</v>
      </c>
    </row>
    <row r="65" spans="1:6">
      <c r="A65" s="13">
        <v>8</v>
      </c>
      <c r="B65" s="17">
        <f t="shared" si="3"/>
        <v>0.11979166666666667</v>
      </c>
      <c r="D65" s="17">
        <f t="shared" si="0"/>
        <v>0.12499997186620949</v>
      </c>
      <c r="F65" s="17">
        <f t="shared" si="1"/>
        <v>0.12102846570980867</v>
      </c>
    </row>
    <row r="66" spans="1:6">
      <c r="A66" s="13">
        <v>10</v>
      </c>
      <c r="B66" s="17">
        <f t="shared" si="3"/>
        <v>9.6666666666666679E-2</v>
      </c>
      <c r="D66" s="17">
        <f t="shared" si="0"/>
        <v>9.999999958776927E-2</v>
      </c>
      <c r="F66" s="17">
        <f t="shared" si="1"/>
        <v>9.7467033630734071E-2</v>
      </c>
    </row>
    <row r="67" spans="1:6">
      <c r="A67" s="13">
        <v>30</v>
      </c>
      <c r="B67" s="17">
        <f t="shared" si="3"/>
        <v>3.2962962962962965E-2</v>
      </c>
      <c r="D67" s="17">
        <f t="shared" si="0"/>
        <v>3.3333333333333333E-2</v>
      </c>
      <c r="F67" s="17">
        <f t="shared" si="1"/>
        <v>3.3054405563732313E-2</v>
      </c>
    </row>
    <row r="68" spans="1:6">
      <c r="A68" s="13">
        <v>50</v>
      </c>
      <c r="B68" s="17">
        <f t="shared" si="3"/>
        <v>1.9866666666666668E-2</v>
      </c>
      <c r="D68" s="17">
        <f t="shared" si="0"/>
        <v>0.02</v>
      </c>
      <c r="F68" s="17">
        <f t="shared" si="1"/>
        <v>1.9899767757646909E-2</v>
      </c>
    </row>
    <row r="69" spans="1:6">
      <c r="A69" s="13">
        <v>80</v>
      </c>
      <c r="B69" s="17">
        <f t="shared" si="3"/>
        <v>1.2447916666666668E-2</v>
      </c>
      <c r="D69" s="17">
        <f t="shared" si="0"/>
        <v>1.2500000000000001E-2</v>
      </c>
      <c r="F69" s="17">
        <f t="shared" si="1"/>
        <v>1.246088737879107E-2</v>
      </c>
    </row>
    <row r="70" spans="1:6">
      <c r="A70" s="13">
        <v>100</v>
      </c>
      <c r="B70" s="17">
        <f t="shared" si="3"/>
        <v>9.9666666666666671E-3</v>
      </c>
      <c r="D70" s="17">
        <f t="shared" si="0"/>
        <v>0.01</v>
      </c>
      <c r="F70" s="17">
        <f t="shared" si="1"/>
        <v>9.9749766767098531E-3</v>
      </c>
    </row>
    <row r="72" spans="1:6">
      <c r="A72" s="1" t="s">
        <v>70</v>
      </c>
    </row>
    <row r="73" spans="1:6">
      <c r="B73" s="3" t="s">
        <v>61</v>
      </c>
      <c r="C73" s="24" t="s">
        <v>60</v>
      </c>
      <c r="E73" s="3"/>
      <c r="F73" s="24"/>
    </row>
    <row r="74" spans="1:6">
      <c r="A74" s="1" t="s">
        <v>67</v>
      </c>
      <c r="B74" s="24">
        <v>0.96</v>
      </c>
      <c r="C74" s="1">
        <v>0.65800000000000003</v>
      </c>
    </row>
    <row r="75" spans="1:6">
      <c r="A75" s="1" t="s">
        <v>69</v>
      </c>
      <c r="B75" s="1">
        <v>1.45</v>
      </c>
      <c r="C75" s="1">
        <v>0.53</v>
      </c>
    </row>
    <row r="76" spans="1:6">
      <c r="A76" s="1" t="s">
        <v>68</v>
      </c>
      <c r="B76" s="1">
        <v>1.45</v>
      </c>
      <c r="C76" s="1">
        <v>0.65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例題23 １次元拡散球座標伴一次反応</vt:lpstr>
      <vt:lpstr>球座標解析解</vt:lpstr>
      <vt:lpstr>触媒有効係数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dcterms:created xsi:type="dcterms:W3CDTF">2004-11-30T07:49:30Z</dcterms:created>
  <dcterms:modified xsi:type="dcterms:W3CDTF">2015-05-26T05:18:45Z</dcterms:modified>
</cp:coreProperties>
</file>