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15\Desktop\"/>
    </mc:Choice>
  </mc:AlternateContent>
  <bookViews>
    <workbookView xWindow="0" yWindow="0" windowWidth="21630" windowHeight="9240"/>
  </bookViews>
  <sheets>
    <sheet name="例題17固定層吸着の破過曲線差分解法" sheetId="1" r:id="rId1"/>
  </sheets>
  <calcPr calcId="152511"/>
</workbook>
</file>

<file path=xl/calcChain.xml><?xml version="1.0" encoding="utf-8"?>
<calcChain xmlns="http://schemas.openxmlformats.org/spreadsheetml/2006/main">
  <c r="W11" i="1" l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11" i="1"/>
  <c r="B10" i="1"/>
  <c r="A10" i="1"/>
  <c r="AG5" i="1"/>
  <c r="AB5" i="1"/>
  <c r="AA5" i="1"/>
  <c r="Y5" i="1"/>
  <c r="T5" i="1"/>
  <c r="S5" i="1"/>
  <c r="Q5" i="1"/>
  <c r="L5" i="1"/>
  <c r="K5" i="1"/>
  <c r="I5" i="1"/>
  <c r="D5" i="1"/>
  <c r="C5" i="1"/>
  <c r="J3" i="1"/>
  <c r="B2" i="1"/>
  <c r="AH5" i="1"/>
  <c r="R1" i="1"/>
  <c r="R2" i="1"/>
  <c r="H1" i="1"/>
  <c r="E5" i="1"/>
  <c r="M5" i="1"/>
  <c r="U5" i="1"/>
  <c r="AC5" i="1"/>
  <c r="F5" i="1"/>
  <c r="AD5" i="1"/>
  <c r="N5" i="1"/>
  <c r="H2" i="1"/>
  <c r="AH10" i="1"/>
  <c r="G5" i="1"/>
  <c r="O5" i="1"/>
  <c r="W5" i="1"/>
  <c r="AE5" i="1"/>
  <c r="V5" i="1"/>
  <c r="H5" i="1"/>
  <c r="P5" i="1"/>
  <c r="X5" i="1"/>
  <c r="AF5" i="1"/>
  <c r="B5" i="1"/>
  <c r="J5" i="1"/>
  <c r="R5" i="1"/>
  <c r="Z5" i="1"/>
  <c r="AF10" i="1"/>
  <c r="X10" i="1"/>
  <c r="P10" i="1"/>
  <c r="H10" i="1"/>
  <c r="AE10" i="1"/>
  <c r="W10" i="1"/>
  <c r="O10" i="1"/>
  <c r="G10" i="1"/>
  <c r="AD10" i="1"/>
  <c r="V10" i="1"/>
  <c r="N10" i="1"/>
  <c r="F10" i="1"/>
  <c r="T10" i="1"/>
  <c r="AC10" i="1"/>
  <c r="U10" i="1"/>
  <c r="M10" i="1"/>
  <c r="E10" i="1"/>
  <c r="L10" i="1"/>
  <c r="D10" i="1"/>
  <c r="C10" i="1"/>
  <c r="J10" i="1"/>
  <c r="AB10" i="1"/>
  <c r="Z10" i="1"/>
  <c r="AA10" i="1"/>
  <c r="S10" i="1"/>
  <c r="K10" i="1"/>
  <c r="R10" i="1"/>
  <c r="AG10" i="1"/>
  <c r="Y10" i="1"/>
  <c r="Q10" i="1"/>
  <c r="I10" i="1"/>
</calcChain>
</file>

<file path=xl/comments1.xml><?xml version="1.0" encoding="utf-8"?>
<comments xmlns="http://schemas.openxmlformats.org/spreadsheetml/2006/main">
  <authors>
    <author>ito akira</author>
    <author>Itolab11</author>
    <author>itolab04</author>
  </authors>
  <commentList>
    <comment ref="H1" authorId="0" shapeId="0">
      <text>
        <r>
          <rPr>
            <sz val="10"/>
            <color indexed="81"/>
            <rFont val="ＭＳ Ｐゴシック"/>
            <family val="3"/>
            <charset val="128"/>
          </rPr>
          <t>=E2*B1/B2</t>
        </r>
      </text>
    </comment>
    <comment ref="H2" authorId="1" shapeId="0">
      <text>
        <r>
          <rPr>
            <sz val="10"/>
            <color indexed="81"/>
            <rFont val="ＭＳ Ｐゴシック"/>
            <family val="3"/>
            <charset val="128"/>
          </rPr>
          <t>=E1*B1/B2/B2</t>
        </r>
      </text>
    </comment>
    <comment ref="C10" authorId="1" shapeId="0">
      <text>
        <r>
          <rPr>
            <sz val="10"/>
            <color indexed="81"/>
            <rFont val="ＭＳ Ｐゴシック"/>
            <family val="3"/>
            <charset val="128"/>
          </rPr>
          <t>=(B10-$J$3*D10)/(1-$J$3)</t>
        </r>
      </text>
    </comment>
    <comment ref="D10" authorId="1" shapeId="0">
      <text>
        <r>
          <rPr>
            <sz val="10"/>
            <color indexed="81"/>
            <rFont val="ＭＳ Ｐゴシック"/>
            <family val="3"/>
            <charset val="128"/>
          </rPr>
          <t>=D8+($H$2*(E8-2*D8+C8)-$H$1*(E8-C8)/2)-$M$1*(D8-D9/$M$2)*$B$1</t>
        </r>
      </text>
    </comment>
    <comment ref="AH1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この２行をひと組として下にコピーします
t=9000 sで100,000行の巨大シートになります</t>
        </r>
      </text>
    </comment>
    <comment ref="C11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=C9+$M$1*(C8-C9/$M$2)*$B$1
</t>
        </r>
      </text>
    </comment>
  </commentList>
</comments>
</file>

<file path=xl/sharedStrings.xml><?xml version="1.0" encoding="utf-8"?>
<sst xmlns="http://schemas.openxmlformats.org/spreadsheetml/2006/main" count="23" uniqueCount="22">
  <si>
    <t>Δt=</t>
    <phoneticPr fontId="4"/>
  </si>
  <si>
    <t>s</t>
    <phoneticPr fontId="4"/>
  </si>
  <si>
    <r>
      <t>D</t>
    </r>
    <r>
      <rPr>
        <vertAlign val="subscript"/>
        <sz val="10"/>
        <rFont val="ＭＳ Ｐゴシック"/>
        <family val="3"/>
        <charset val="128"/>
      </rPr>
      <t>Z</t>
    </r>
    <r>
      <rPr>
        <sz val="10"/>
        <rFont val="ＭＳ Ｐゴシック"/>
        <family val="3"/>
        <charset val="128"/>
      </rPr>
      <t>=</t>
    </r>
    <phoneticPr fontId="4"/>
  </si>
  <si>
    <t>m2/s</t>
    <phoneticPr fontId="4"/>
  </si>
  <si>
    <t>a=</t>
    <phoneticPr fontId="4"/>
  </si>
  <si>
    <t>(kav)K=</t>
    <phoneticPr fontId="4"/>
  </si>
  <si>
    <t>1/s</t>
    <phoneticPr fontId="4"/>
  </si>
  <si>
    <t>平均滞留時間</t>
    <rPh sb="0" eb="2">
      <t>ヘイキン</t>
    </rPh>
    <rPh sb="2" eb="4">
      <t>タイリュウ</t>
    </rPh>
    <rPh sb="4" eb="6">
      <t>ジカン</t>
    </rPh>
    <phoneticPr fontId="4"/>
  </si>
  <si>
    <t>Δz=</t>
    <phoneticPr fontId="4"/>
  </si>
  <si>
    <t>m</t>
    <phoneticPr fontId="4"/>
  </si>
  <si>
    <t>u=</t>
    <phoneticPr fontId="4"/>
  </si>
  <si>
    <t>m/s</t>
    <phoneticPr fontId="4"/>
  </si>
  <si>
    <t>b=</t>
    <phoneticPr fontId="4"/>
  </si>
  <si>
    <t>K=</t>
    <phoneticPr fontId="4"/>
  </si>
  <si>
    <t>Z=</t>
    <phoneticPr fontId="4"/>
  </si>
  <si>
    <t>d=</t>
    <phoneticPr fontId="4"/>
  </si>
  <si>
    <t>e=</t>
    <phoneticPr fontId="4"/>
  </si>
  <si>
    <t>kav=</t>
    <phoneticPr fontId="4"/>
  </si>
  <si>
    <t>1/s</t>
    <phoneticPr fontId="4"/>
  </si>
  <si>
    <t>n=</t>
    <phoneticPr fontId="4"/>
  </si>
  <si>
    <t>z=</t>
    <phoneticPr fontId="4"/>
  </si>
  <si>
    <t>t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</si>
</sst>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0.0E+00"/>
    <numFmt numFmtId="178" formatCode="0.000_ "/>
    <numFmt numFmtId="179" formatCode="0.0_ "/>
    <numFmt numFmtId="180" formatCode="0_ "/>
    <numFmt numFmtId="181" formatCode="0.00_ 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176" fontId="2" fillId="0" borderId="0" xfId="1" applyNumberFormat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right"/>
    </xf>
    <xf numFmtId="177" fontId="2" fillId="0" borderId="0" xfId="1" applyNumberFormat="1" applyFont="1"/>
    <xf numFmtId="178" fontId="2" fillId="0" borderId="0" xfId="1" applyNumberFormat="1" applyFont="1"/>
    <xf numFmtId="0" fontId="6" fillId="0" borderId="0" xfId="1" applyFont="1"/>
    <xf numFmtId="0" fontId="2" fillId="0" borderId="0" xfId="1" applyNumberFormat="1" applyFont="1"/>
    <xf numFmtId="0" fontId="6" fillId="0" borderId="0" xfId="1" applyNumberFormat="1" applyFont="1"/>
    <xf numFmtId="179" fontId="2" fillId="0" borderId="0" xfId="1" applyNumberFormat="1" applyFont="1"/>
    <xf numFmtId="0" fontId="2" fillId="0" borderId="0" xfId="1" quotePrefix="1" applyFont="1" applyAlignment="1">
      <alignment horizontal="right"/>
    </xf>
    <xf numFmtId="180" fontId="2" fillId="0" borderId="0" xfId="1" applyNumberFormat="1" applyFont="1"/>
    <xf numFmtId="176" fontId="2" fillId="0" borderId="0" xfId="1" applyNumberFormat="1" applyFont="1"/>
    <xf numFmtId="181" fontId="2" fillId="0" borderId="0" xfId="1" applyNumberFormat="1" applyFont="1"/>
    <xf numFmtId="176" fontId="2" fillId="0" borderId="1" xfId="1" applyNumberFormat="1" applyFont="1" applyBorder="1"/>
    <xf numFmtId="181" fontId="2" fillId="0" borderId="2" xfId="1" applyNumberFormat="1" applyFont="1" applyBorder="1"/>
    <xf numFmtId="0" fontId="2" fillId="0" borderId="2" xfId="1" applyNumberFormat="1" applyFont="1" applyBorder="1"/>
    <xf numFmtId="181" fontId="2" fillId="0" borderId="3" xfId="1" applyNumberFormat="1" applyFont="1" applyBorder="1"/>
    <xf numFmtId="176" fontId="2" fillId="0" borderId="4" xfId="1" applyNumberFormat="1" applyFont="1" applyBorder="1"/>
    <xf numFmtId="181" fontId="2" fillId="0" borderId="5" xfId="1" applyNumberFormat="1" applyFont="1" applyBorder="1"/>
    <xf numFmtId="0" fontId="2" fillId="0" borderId="5" xfId="1" applyNumberFormat="1" applyFont="1" applyBorder="1"/>
    <xf numFmtId="181" fontId="2" fillId="0" borderId="6" xfId="1" applyNumberFormat="1" applyFont="1" applyBorder="1"/>
  </cellXfs>
  <cellStyles count="2">
    <cellStyle name="標準" xfId="0" builtinId="0"/>
    <cellStyle name="標準_pd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8"/>
  <sheetViews>
    <sheetView tabSelected="1" workbookViewId="0">
      <selection activeCell="S17" sqref="S17"/>
    </sheetView>
  </sheetViews>
  <sheetFormatPr defaultRowHeight="13.5"/>
  <cols>
    <col min="15" max="26" width="5.125" customWidth="1"/>
    <col min="27" max="33" width="5.5" customWidth="1"/>
  </cols>
  <sheetData>
    <row r="1" spans="1:35">
      <c r="A1" s="1" t="s">
        <v>0</v>
      </c>
      <c r="B1" s="2">
        <v>0.1</v>
      </c>
      <c r="C1" s="2" t="s">
        <v>1</v>
      </c>
      <c r="D1" s="3" t="s">
        <v>2</v>
      </c>
      <c r="E1" s="4">
        <v>1E-4</v>
      </c>
      <c r="F1" s="2" t="s">
        <v>3</v>
      </c>
      <c r="G1" s="3" t="s">
        <v>4</v>
      </c>
      <c r="H1" s="5">
        <f>E2*B1/B2</f>
        <v>0.8</v>
      </c>
      <c r="I1" s="2"/>
      <c r="J1" s="6"/>
      <c r="K1" s="6"/>
      <c r="L1" s="2" t="s">
        <v>5</v>
      </c>
      <c r="M1" s="7">
        <v>10</v>
      </c>
      <c r="N1" s="7" t="s">
        <v>6</v>
      </c>
      <c r="O1" s="2"/>
      <c r="P1" s="4" t="s">
        <v>7</v>
      </c>
      <c r="Q1" s="2"/>
      <c r="R1" s="2">
        <f>B3/E2</f>
        <v>2.5</v>
      </c>
      <c r="S1" s="2">
        <v>0</v>
      </c>
      <c r="T1" s="2"/>
      <c r="U1" s="2"/>
      <c r="V1" s="2"/>
      <c r="W1" s="7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8</v>
      </c>
      <c r="B2" s="2">
        <f>B3/20</f>
        <v>7.4999999999999997E-3</v>
      </c>
      <c r="C2" s="2" t="s">
        <v>9</v>
      </c>
      <c r="D2" s="3" t="s">
        <v>10</v>
      </c>
      <c r="E2" s="4">
        <v>0.06</v>
      </c>
      <c r="F2" s="2" t="s">
        <v>11</v>
      </c>
      <c r="G2" s="3" t="s">
        <v>12</v>
      </c>
      <c r="H2" s="5">
        <f>E1*B1/B2/B2</f>
        <v>0.17777777777777781</v>
      </c>
      <c r="I2" s="2"/>
      <c r="J2" s="6"/>
      <c r="K2" s="8"/>
      <c r="L2" s="3" t="s">
        <v>13</v>
      </c>
      <c r="M2" s="7">
        <v>2000</v>
      </c>
      <c r="N2" s="2"/>
      <c r="O2" s="2"/>
      <c r="P2" s="6"/>
      <c r="Q2" s="2"/>
      <c r="R2" s="2">
        <f>R1</f>
        <v>2.5</v>
      </c>
      <c r="S2" s="2">
        <v>1</v>
      </c>
      <c r="T2" s="2"/>
      <c r="U2" s="2"/>
      <c r="V2" s="2"/>
      <c r="W2" s="7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14</v>
      </c>
      <c r="B3" s="2">
        <v>0.15</v>
      </c>
      <c r="C3" s="2" t="s">
        <v>9</v>
      </c>
      <c r="D3" s="2"/>
      <c r="E3" s="2"/>
      <c r="F3" s="2"/>
      <c r="G3" s="3" t="s">
        <v>15</v>
      </c>
      <c r="H3" s="9">
        <v>1</v>
      </c>
      <c r="I3" s="10" t="s">
        <v>16</v>
      </c>
      <c r="J3" s="2">
        <f>-(E1/(E2*B2))</f>
        <v>-0.22222222222222224</v>
      </c>
      <c r="K3" s="2"/>
      <c r="L3" s="3" t="s">
        <v>17</v>
      </c>
      <c r="M3" s="2">
        <v>5.0000000000000001E-3</v>
      </c>
      <c r="N3" s="2" t="s">
        <v>18</v>
      </c>
      <c r="O3" s="2"/>
      <c r="P3" s="2"/>
      <c r="Q3" s="2"/>
      <c r="R3" s="2"/>
      <c r="S3" s="2"/>
      <c r="T3" s="2"/>
      <c r="U3" s="2"/>
      <c r="V3" s="2"/>
      <c r="W3" s="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1" t="s">
        <v>19</v>
      </c>
      <c r="B4" s="11">
        <v>-1</v>
      </c>
      <c r="C4" s="11">
        <v>0</v>
      </c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8</v>
      </c>
      <c r="L4" s="11">
        <v>9</v>
      </c>
      <c r="M4" s="11">
        <v>10</v>
      </c>
      <c r="N4" s="11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  <c r="V4" s="11">
        <v>19</v>
      </c>
      <c r="W4" s="7">
        <v>20</v>
      </c>
      <c r="X4" s="11">
        <v>21</v>
      </c>
      <c r="Y4" s="11">
        <v>22</v>
      </c>
      <c r="Z4" s="11">
        <v>23</v>
      </c>
      <c r="AA4" s="11">
        <v>24</v>
      </c>
      <c r="AB4" s="11">
        <v>25</v>
      </c>
      <c r="AC4" s="11">
        <v>26</v>
      </c>
      <c r="AD4" s="11">
        <v>27</v>
      </c>
      <c r="AE4" s="11">
        <v>28</v>
      </c>
      <c r="AF4" s="11">
        <v>29</v>
      </c>
      <c r="AG4" s="11">
        <v>30</v>
      </c>
      <c r="AH4" s="11">
        <v>31</v>
      </c>
      <c r="AI4" s="2"/>
    </row>
    <row r="5" spans="1:35">
      <c r="A5" s="1" t="s">
        <v>20</v>
      </c>
      <c r="B5" s="5">
        <f>$B$2*B4</f>
        <v>-7.4999999999999997E-3</v>
      </c>
      <c r="C5" s="7">
        <f>$B$2*C4</f>
        <v>0</v>
      </c>
      <c r="D5" s="5">
        <f>$B$2*D4</f>
        <v>7.4999999999999997E-3</v>
      </c>
      <c r="E5" s="5">
        <f>$B$2*E4</f>
        <v>1.4999999999999999E-2</v>
      </c>
      <c r="F5" s="5">
        <f>$B$2*F4</f>
        <v>2.2499999999999999E-2</v>
      </c>
      <c r="G5" s="5">
        <f t="shared" ref="G5:AH5" si="0">$B$2*G4</f>
        <v>0.03</v>
      </c>
      <c r="H5" s="5">
        <f t="shared" si="0"/>
        <v>3.7499999999999999E-2</v>
      </c>
      <c r="I5" s="5">
        <f t="shared" si="0"/>
        <v>4.4999999999999998E-2</v>
      </c>
      <c r="J5" s="5">
        <f t="shared" si="0"/>
        <v>5.2499999999999998E-2</v>
      </c>
      <c r="K5" s="5">
        <f t="shared" si="0"/>
        <v>0.06</v>
      </c>
      <c r="L5" s="5">
        <f t="shared" si="0"/>
        <v>6.7500000000000004E-2</v>
      </c>
      <c r="M5" s="5">
        <f t="shared" si="0"/>
        <v>7.4999999999999997E-2</v>
      </c>
      <c r="N5" s="5">
        <f t="shared" si="0"/>
        <v>8.249999999999999E-2</v>
      </c>
      <c r="O5" s="5">
        <f t="shared" si="0"/>
        <v>0.09</v>
      </c>
      <c r="P5" s="5">
        <f t="shared" si="0"/>
        <v>9.7500000000000003E-2</v>
      </c>
      <c r="Q5" s="5">
        <f t="shared" si="0"/>
        <v>0.105</v>
      </c>
      <c r="R5" s="5">
        <f t="shared" si="0"/>
        <v>0.11249999999999999</v>
      </c>
      <c r="S5" s="5">
        <f t="shared" si="0"/>
        <v>0.12</v>
      </c>
      <c r="T5" s="5">
        <f t="shared" si="0"/>
        <v>0.1275</v>
      </c>
      <c r="U5" s="5">
        <f t="shared" si="0"/>
        <v>0.13500000000000001</v>
      </c>
      <c r="V5" s="5">
        <f t="shared" si="0"/>
        <v>0.14249999999999999</v>
      </c>
      <c r="W5" s="7">
        <f t="shared" si="0"/>
        <v>0.15</v>
      </c>
      <c r="X5" s="5">
        <f t="shared" si="0"/>
        <v>0.1575</v>
      </c>
      <c r="Y5" s="5">
        <f t="shared" si="0"/>
        <v>0.16499999999999998</v>
      </c>
      <c r="Z5" s="5">
        <f t="shared" si="0"/>
        <v>0.17249999999999999</v>
      </c>
      <c r="AA5" s="5">
        <f t="shared" si="0"/>
        <v>0.18</v>
      </c>
      <c r="AB5" s="5">
        <f t="shared" si="0"/>
        <v>0.1875</v>
      </c>
      <c r="AC5" s="5">
        <f t="shared" si="0"/>
        <v>0.19500000000000001</v>
      </c>
      <c r="AD5" s="5">
        <f t="shared" si="0"/>
        <v>0.20249999999999999</v>
      </c>
      <c r="AE5" s="5">
        <f t="shared" si="0"/>
        <v>0.21</v>
      </c>
      <c r="AF5" s="5">
        <f t="shared" si="0"/>
        <v>0.2175</v>
      </c>
      <c r="AG5" s="5">
        <f t="shared" si="0"/>
        <v>0.22499999999999998</v>
      </c>
      <c r="AH5" s="5">
        <f t="shared" si="0"/>
        <v>0.23249999999999998</v>
      </c>
      <c r="AI5" s="5"/>
    </row>
    <row r="6" spans="1:3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7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12" t="s">
        <v>21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7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>
      <c r="A8" s="12">
        <v>0</v>
      </c>
      <c r="B8" s="13">
        <v>1</v>
      </c>
      <c r="C8" s="13">
        <v>0.9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7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2"/>
    </row>
    <row r="9" spans="1:35">
      <c r="A9" s="12">
        <v>0</v>
      </c>
      <c r="B9" s="13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7">
        <v>0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2"/>
    </row>
    <row r="10" spans="1:35">
      <c r="A10" s="14">
        <f>A8+$B$1</f>
        <v>0.1</v>
      </c>
      <c r="B10" s="15">
        <f>B8</f>
        <v>1</v>
      </c>
      <c r="C10" s="15">
        <f>(B10-$J$3*D10)/(1-$J$3)</f>
        <v>0.91272727272727272</v>
      </c>
      <c r="D10" s="15">
        <f>D8+($H$2*(E8-2*D8+C8)-$H$1*(E8-C8)/2)-$M$1*(D8-D9/$M$2)*$B$1</f>
        <v>0.52</v>
      </c>
      <c r="E10" s="15">
        <f t="shared" ref="E10:W10" si="1">E8+($H$2*(F8-2*E8+D8)-$H$1*(F8-D8)/2)-$M$1*(E8-E9/$M$2)*$B$1</f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O10" s="15">
        <f t="shared" si="1"/>
        <v>0</v>
      </c>
      <c r="P10" s="15">
        <f t="shared" si="1"/>
        <v>0</v>
      </c>
      <c r="Q10" s="15">
        <f t="shared" si="1"/>
        <v>0</v>
      </c>
      <c r="R10" s="15">
        <f t="shared" si="1"/>
        <v>0</v>
      </c>
      <c r="S10" s="15">
        <f t="shared" si="1"/>
        <v>0</v>
      </c>
      <c r="T10" s="15">
        <f t="shared" si="1"/>
        <v>0</v>
      </c>
      <c r="U10" s="15">
        <f t="shared" si="1"/>
        <v>0</v>
      </c>
      <c r="V10" s="15">
        <f t="shared" si="1"/>
        <v>0</v>
      </c>
      <c r="W10" s="16">
        <f t="shared" si="1"/>
        <v>0</v>
      </c>
      <c r="X10" s="15">
        <f>X8+($H$2*(Y8-2*X8+W8)-$H$1*(Y8-W8)/2)</f>
        <v>0</v>
      </c>
      <c r="Y10" s="15">
        <f t="shared" ref="Y10:AG10" si="2">Y8+($H$2*(Z8-2*Y8+X8)-$H$1*(Z8-X8)/2)</f>
        <v>0</v>
      </c>
      <c r="Z10" s="15">
        <f t="shared" si="2"/>
        <v>0</v>
      </c>
      <c r="AA10" s="15">
        <f t="shared" si="2"/>
        <v>0</v>
      </c>
      <c r="AB10" s="15">
        <f t="shared" si="2"/>
        <v>0</v>
      </c>
      <c r="AC10" s="15">
        <f t="shared" si="2"/>
        <v>0</v>
      </c>
      <c r="AD10" s="15">
        <f t="shared" si="2"/>
        <v>0</v>
      </c>
      <c r="AE10" s="15">
        <f t="shared" si="2"/>
        <v>0</v>
      </c>
      <c r="AF10" s="15">
        <f t="shared" si="2"/>
        <v>0</v>
      </c>
      <c r="AG10" s="15">
        <f t="shared" si="2"/>
        <v>0</v>
      </c>
      <c r="AH10" s="17">
        <f>AH8+(-$H$1*(3*AH8-4*AG8+AH8)/2+$H$2*(2*AH8-5*AG8+4*AF8-AE8))/(1+$M$1)</f>
        <v>0</v>
      </c>
      <c r="AI10" s="2"/>
    </row>
    <row r="11" spans="1:35">
      <c r="A11" s="18">
        <f>A9+$B$1</f>
        <v>0.1</v>
      </c>
      <c r="B11" s="19"/>
      <c r="C11" s="19">
        <f>C9+$M$1*(C8-C9/$M$2)*$B$1</f>
        <v>0.9</v>
      </c>
      <c r="D11" s="19">
        <f t="shared" ref="D11:W11" si="3">D9+$M$1*(D8-D9/$M$2)*$B$1</f>
        <v>0</v>
      </c>
      <c r="E11" s="19">
        <f t="shared" si="3"/>
        <v>0</v>
      </c>
      <c r="F11" s="19">
        <f t="shared" si="3"/>
        <v>0</v>
      </c>
      <c r="G11" s="19">
        <f t="shared" si="3"/>
        <v>0</v>
      </c>
      <c r="H11" s="19">
        <f t="shared" si="3"/>
        <v>0</v>
      </c>
      <c r="I11" s="19">
        <f t="shared" si="3"/>
        <v>0</v>
      </c>
      <c r="J11" s="19">
        <f t="shared" si="3"/>
        <v>0</v>
      </c>
      <c r="K11" s="19">
        <f t="shared" si="3"/>
        <v>0</v>
      </c>
      <c r="L11" s="19">
        <f t="shared" si="3"/>
        <v>0</v>
      </c>
      <c r="M11" s="19">
        <f t="shared" si="3"/>
        <v>0</v>
      </c>
      <c r="N11" s="19">
        <f t="shared" si="3"/>
        <v>0</v>
      </c>
      <c r="O11" s="19">
        <f t="shared" si="3"/>
        <v>0</v>
      </c>
      <c r="P11" s="19">
        <f t="shared" si="3"/>
        <v>0</v>
      </c>
      <c r="Q11" s="19">
        <f t="shared" si="3"/>
        <v>0</v>
      </c>
      <c r="R11" s="19">
        <f t="shared" si="3"/>
        <v>0</v>
      </c>
      <c r="S11" s="19">
        <f t="shared" si="3"/>
        <v>0</v>
      </c>
      <c r="T11" s="19">
        <f t="shared" si="3"/>
        <v>0</v>
      </c>
      <c r="U11" s="19">
        <f t="shared" si="3"/>
        <v>0</v>
      </c>
      <c r="V11" s="19">
        <f t="shared" si="3"/>
        <v>0</v>
      </c>
      <c r="W11" s="20">
        <f t="shared" si="3"/>
        <v>0</v>
      </c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1"/>
      <c r="AI11" s="2"/>
    </row>
    <row r="12" spans="1:3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7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2"/>
    </row>
    <row r="13" spans="1:3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7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2"/>
    </row>
    <row r="14" spans="1:3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7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2"/>
    </row>
    <row r="15" spans="1:3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7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2"/>
    </row>
    <row r="16" spans="1:3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7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2"/>
    </row>
    <row r="17" spans="1:3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"/>
      <c r="O17" s="13"/>
      <c r="P17" s="13"/>
      <c r="Q17" s="13"/>
      <c r="R17" s="13"/>
      <c r="S17" s="13"/>
      <c r="T17" s="13"/>
      <c r="U17" s="13"/>
      <c r="V17" s="13"/>
      <c r="W17" s="7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2"/>
    </row>
    <row r="18" spans="1:3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7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2"/>
    </row>
  </sheetData>
  <phoneticPr fontId="3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例題17固定層吸着の破過曲線差分解法</vt:lpstr>
    </vt:vector>
  </TitlesOfParts>
  <Company>東京工業大学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itolab04</dc:creator>
  <cp:lastModifiedBy>itolab15</cp:lastModifiedBy>
  <dcterms:created xsi:type="dcterms:W3CDTF">2015-01-14T04:19:05Z</dcterms:created>
  <dcterms:modified xsi:type="dcterms:W3CDTF">2015-01-14T10:57:41Z</dcterms:modified>
</cp:coreProperties>
</file>