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2736" yWindow="-12" windowWidth="15780" windowHeight="11748"/>
  </bookViews>
  <sheets>
    <sheet name="例題20酢酸単段抽出" sheetId="2" r:id="rId1"/>
    <sheet name="Sheet1" sheetId="1" r:id="rId2"/>
  </sheets>
  <definedNames>
    <definedName name="solver_adj" localSheetId="0" hidden="1">例題20酢酸単段抽出!$B$23:$B$25</definedName>
    <definedName name="solver_cvg" localSheetId="0" hidden="1">0.000001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例題20酢酸単段抽出!$D$26</definedName>
    <definedName name="solver_pre" localSheetId="0" hidden="1">0.000000001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N6" i="2" l="1"/>
  <c r="D23" i="2" l="1"/>
  <c r="B17" i="2" l="1"/>
  <c r="A17" i="2" s="1"/>
  <c r="D17" i="2" l="1"/>
  <c r="F17" i="2"/>
  <c r="B28" i="2" s="1"/>
  <c r="H17" i="2"/>
  <c r="E17" i="2"/>
  <c r="C17" i="2"/>
  <c r="G17" i="2"/>
  <c r="D24" i="2" l="1"/>
  <c r="D25" i="2"/>
  <c r="D26" i="2" l="1"/>
</calcChain>
</file>

<file path=xl/comments1.xml><?xml version="1.0" encoding="utf-8"?>
<comments xmlns="http://schemas.openxmlformats.org/spreadsheetml/2006/main">
  <authors>
    <author>itolab04</author>
  </authors>
  <commentList>
    <comment ref="C17" authorId="0" shapeId="0">
      <text>
        <r>
          <rPr>
            <sz val="9"/>
            <color indexed="81"/>
            <rFont val="Arial"/>
            <family val="2"/>
          </rPr>
          <t xml:space="preserve">=VLOOKUP(A17,A4:H15,3)+(B17-A17)*(VLOOKUP(A17+1,A4:H15,3)-VLOOKUP(A17,A4:H15,3))
</t>
        </r>
      </text>
    </comment>
    <comment ref="D23" authorId="0" shapeId="0">
      <text>
        <r>
          <rPr>
            <sz val="9"/>
            <color indexed="81"/>
            <rFont val="Arial"/>
            <family val="2"/>
          </rPr>
          <t xml:space="preserve">=B23+B24-B19-B21
</t>
        </r>
      </text>
    </comment>
    <comment ref="D24" authorId="0" shapeId="0">
      <text>
        <r>
          <rPr>
            <sz val="9"/>
            <color indexed="81"/>
            <rFont val="Arial"/>
            <family val="2"/>
          </rPr>
          <t xml:space="preserve">=B24*C17+B23*F17-B19*B20
</t>
        </r>
      </text>
    </comment>
    <comment ref="D25" authorId="0" shapeId="0">
      <text>
        <r>
          <rPr>
            <sz val="9"/>
            <color indexed="81"/>
            <rFont val="Arial"/>
            <family val="2"/>
          </rPr>
          <t xml:space="preserve">=B24*E17+B23*H17-B21
</t>
        </r>
      </text>
    </comment>
    <comment ref="D26" authorId="0" shapeId="0">
      <text>
        <r>
          <rPr>
            <sz val="9"/>
            <color indexed="81"/>
            <rFont val="Arial"/>
            <family val="2"/>
          </rPr>
          <t>=SUMSQ(D23:D25)</t>
        </r>
      </text>
    </comment>
  </commentList>
</comments>
</file>

<file path=xl/sharedStrings.xml><?xml version="1.0" encoding="utf-8"?>
<sst xmlns="http://schemas.openxmlformats.org/spreadsheetml/2006/main" count="44" uniqueCount="34">
  <si>
    <t>データ番号</t>
    <rPh sb="3" eb="5">
      <t>バンゴウ</t>
    </rPh>
    <phoneticPr fontId="2"/>
  </si>
  <si>
    <t>タイライン関係の表の内挿</t>
    <rPh sb="5" eb="7">
      <t>カンケイ</t>
    </rPh>
    <rPh sb="8" eb="9">
      <t>ヒョウ</t>
    </rPh>
    <rPh sb="10" eb="11">
      <t>ナイ</t>
    </rPh>
    <rPh sb="11" eb="12">
      <t>ソウ</t>
    </rPh>
    <phoneticPr fontId="2"/>
  </si>
  <si>
    <t>未知数</t>
    <rPh sb="0" eb="3">
      <t>ミチスウ</t>
    </rPh>
    <phoneticPr fontId="2"/>
  </si>
  <si>
    <t>変化させるセル</t>
    <rPh sb="0" eb="2">
      <t>ヘンカ</t>
    </rPh>
    <phoneticPr fontId="2"/>
  </si>
  <si>
    <t>残差</t>
    <rPh sb="0" eb="2">
      <t>ザンサ</t>
    </rPh>
    <phoneticPr fontId="2"/>
  </si>
  <si>
    <t>全収支</t>
    <rPh sb="0" eb="1">
      <t>ゼン</t>
    </rPh>
    <rPh sb="1" eb="3">
      <t>シュウシ</t>
    </rPh>
    <phoneticPr fontId="2"/>
  </si>
  <si>
    <t>酢酸収支</t>
    <rPh sb="0" eb="2">
      <t>サクサン</t>
    </rPh>
    <rPh sb="2" eb="4">
      <t>シュウシ</t>
    </rPh>
    <phoneticPr fontId="2"/>
  </si>
  <si>
    <t>水収支</t>
    <rPh sb="0" eb="1">
      <t>ミズ</t>
    </rPh>
    <rPh sb="1" eb="3">
      <t>シュウシ</t>
    </rPh>
    <phoneticPr fontId="2"/>
  </si>
  <si>
    <t>ﾀｲﾗｲﾝの位置 n</t>
    <rPh sb="6" eb="8">
      <t>イチ</t>
    </rPh>
    <phoneticPr fontId="2"/>
  </si>
  <si>
    <t>酢酸( C )</t>
    <rPh sb="0" eb="2">
      <t>サクサン</t>
    </rPh>
    <phoneticPr fontId="2"/>
  </si>
  <si>
    <t>水 (B)</t>
    <rPh sb="0" eb="1">
      <t>ミズ</t>
    </rPh>
    <phoneticPr fontId="2"/>
  </si>
  <si>
    <t>ベンゼン(A)</t>
    <phoneticPr fontId="2"/>
  </si>
  <si>
    <t>xCR</t>
    <phoneticPr fontId="2"/>
  </si>
  <si>
    <t>xBR</t>
    <phoneticPr fontId="2"/>
  </si>
  <si>
    <t>xCE</t>
    <phoneticPr fontId="2"/>
  </si>
  <si>
    <t>xBE</t>
    <phoneticPr fontId="2"/>
  </si>
  <si>
    <t>ベンゼン相[mass frac]</t>
    <rPh sb="4" eb="5">
      <t>ソウ</t>
    </rPh>
    <phoneticPr fontId="2"/>
  </si>
  <si>
    <t>水相[mass frac]</t>
    <rPh sb="0" eb="1">
      <t>ミズ</t>
    </rPh>
    <rPh sb="1" eb="2">
      <t>ソウ</t>
    </rPh>
    <phoneticPr fontId="2"/>
  </si>
  <si>
    <t>F=</t>
    <phoneticPr fontId="2"/>
  </si>
  <si>
    <t>kg/s</t>
    <phoneticPr fontId="2"/>
  </si>
  <si>
    <t>S=</t>
    <phoneticPr fontId="2"/>
  </si>
  <si>
    <t>kg/s</t>
    <phoneticPr fontId="2"/>
  </si>
  <si>
    <t>xCF=z=</t>
    <phoneticPr fontId="2"/>
  </si>
  <si>
    <t>E=</t>
    <phoneticPr fontId="2"/>
  </si>
  <si>
    <t>R=</t>
    <phoneticPr fontId="2"/>
  </si>
  <si>
    <t>n=</t>
    <phoneticPr fontId="2"/>
  </si>
  <si>
    <t>ChemSep計算&lt;COCO_20_ExtractAA.fsd&gt;Modified UNIFAC</t>
    <rPh sb="7" eb="9">
      <t>ケイサン</t>
    </rPh>
    <phoneticPr fontId="2"/>
  </si>
  <si>
    <t>抽出率</t>
    <rPh sb="0" eb="2">
      <t>チュウシュツ</t>
    </rPh>
    <rPh sb="2" eb="3">
      <t>リツ</t>
    </rPh>
    <phoneticPr fontId="2"/>
  </si>
  <si>
    <t>酢酸－ベンゼン－水系の液液平衡(298K) 質量分率　疋田化学工学通論Ⅰp. 196</t>
    <rPh sb="0" eb="2">
      <t>サクサン</t>
    </rPh>
    <rPh sb="8" eb="9">
      <t>ミズ</t>
    </rPh>
    <rPh sb="9" eb="10">
      <t>ケイ</t>
    </rPh>
    <rPh sb="11" eb="12">
      <t>エキ</t>
    </rPh>
    <rPh sb="12" eb="13">
      <t>エキ</t>
    </rPh>
    <rPh sb="13" eb="15">
      <t>ヘイコウ</t>
    </rPh>
    <rPh sb="22" eb="24">
      <t>シツリョウ</t>
    </rPh>
    <rPh sb="24" eb="26">
      <t>ブンリツ</t>
    </rPh>
    <rPh sb="27" eb="29">
      <t>ヒキタ</t>
    </rPh>
    <rPh sb="29" eb="31">
      <t>カガク</t>
    </rPh>
    <rPh sb="31" eb="33">
      <t>コウガク</t>
    </rPh>
    <rPh sb="33" eb="35">
      <t>ツウロン</t>
    </rPh>
    <phoneticPr fontId="2"/>
  </si>
  <si>
    <t>（疋田 p. 195　練習問題7.1 E=70.0, xCE=0.595, R=55.0, xCR=0.152 抽出率 0.834）</t>
    <rPh sb="1" eb="3">
      <t>ヒキタ</t>
    </rPh>
    <rPh sb="11" eb="13">
      <t>レンシュウ</t>
    </rPh>
    <rPh sb="13" eb="15">
      <t>モンダイ</t>
    </rPh>
    <rPh sb="56" eb="58">
      <t>チュウシュツ</t>
    </rPh>
    <rPh sb="58" eb="59">
      <t>リツ</t>
    </rPh>
    <phoneticPr fontId="2"/>
  </si>
  <si>
    <t>Rベンゼン相[mass frac]</t>
    <rPh sb="5" eb="6">
      <t>ソウ</t>
    </rPh>
    <phoneticPr fontId="2"/>
  </si>
  <si>
    <t>E水相[mass frac]</t>
    <rPh sb="1" eb="2">
      <t>ミズ</t>
    </rPh>
    <rPh sb="2" eb="3">
      <t>ソウ</t>
    </rPh>
    <phoneticPr fontId="2"/>
  </si>
  <si>
    <t>R</t>
    <phoneticPr fontId="2"/>
  </si>
  <si>
    <t>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</si>
</sst>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0.0000_ "/>
    <numFmt numFmtId="178" formatCode="0.00000_ "/>
    <numFmt numFmtId="179" formatCode="0.00_ "/>
    <numFmt numFmtId="180" formatCode="0_ "/>
  </numFmts>
  <fonts count="5" x14ac:knownFonts="1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1" xfId="1" applyFont="1" applyBorder="1">
      <alignment vertical="center"/>
    </xf>
    <xf numFmtId="177" fontId="3" fillId="0" borderId="2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7" fontId="3" fillId="0" borderId="0" xfId="1" applyNumberFormat="1" applyFont="1">
      <alignment vertical="center"/>
    </xf>
    <xf numFmtId="178" fontId="3" fillId="0" borderId="0" xfId="1" applyNumberFormat="1" applyFont="1">
      <alignment vertical="center"/>
    </xf>
    <xf numFmtId="0" fontId="3" fillId="0" borderId="0" xfId="1" applyFont="1" applyBorder="1">
      <alignment vertical="center"/>
    </xf>
    <xf numFmtId="179" fontId="3" fillId="0" borderId="2" xfId="1" applyNumberFormat="1" applyFont="1" applyFill="1" applyBorder="1">
      <alignment vertical="center"/>
    </xf>
    <xf numFmtId="179" fontId="3" fillId="0" borderId="3" xfId="1" applyNumberFormat="1" applyFont="1" applyFill="1" applyBorder="1">
      <alignment vertical="center"/>
    </xf>
    <xf numFmtId="179" fontId="3" fillId="0" borderId="4" xfId="1" applyNumberFormat="1" applyFont="1" applyFill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 indent="1"/>
    </xf>
    <xf numFmtId="179" fontId="3" fillId="2" borderId="0" xfId="1" applyNumberFormat="1" applyFont="1" applyFill="1">
      <alignment vertical="center"/>
    </xf>
    <xf numFmtId="177" fontId="3" fillId="0" borderId="3" xfId="1" applyNumberFormat="1" applyFont="1" applyBorder="1">
      <alignment vertical="center"/>
    </xf>
    <xf numFmtId="177" fontId="3" fillId="0" borderId="4" xfId="1" applyNumberFormat="1" applyFont="1" applyBorder="1">
      <alignment vertical="center"/>
    </xf>
    <xf numFmtId="180" fontId="3" fillId="0" borderId="0" xfId="1" applyNumberFormat="1" applyFont="1" applyFill="1">
      <alignment vertical="center"/>
    </xf>
  </cellXfs>
  <cellStyles count="2">
    <cellStyle name="標準" xfId="0" builtinId="0"/>
    <cellStyle name="標準_抽出abw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09435611749239"/>
          <c:y val="4.6962913896090551E-2"/>
          <c:w val="0.8096322646973233"/>
          <c:h val="0.77626934145890858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例題20酢酸単段抽出!$A$4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(例題20酢酸単段抽出!$E$4,例題20酢酸単段抽出!$H$4)</c:f>
              <c:numCache>
                <c:formatCode>0.000_ </c:formatCode>
                <c:ptCount val="2"/>
                <c:pt idx="0" formatCode="0.0000_ ">
                  <c:v>1.0000000000000001E-5</c:v>
                </c:pt>
                <c:pt idx="1">
                  <c:v>0.95399999999999996</c:v>
                </c:pt>
              </c:numCache>
            </c:numRef>
          </c:xVal>
          <c:yVal>
            <c:numRef>
              <c:f>(例題20酢酸単段抽出!$C$4,例題20酢酸単段抽出!$F$4)</c:f>
              <c:numCache>
                <c:formatCode>0.000_ </c:formatCode>
                <c:ptCount val="2"/>
                <c:pt idx="0" formatCode="0.0000_ ">
                  <c:v>1.5E-3</c:v>
                </c:pt>
                <c:pt idx="1">
                  <c:v>4.5600000000000002E-2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38-4B9C-8886-BA8C6B12B088}"/>
            </c:ext>
          </c:extLst>
        </c:ser>
        <c:ser>
          <c:idx val="2"/>
          <c:order val="1"/>
          <c:tx>
            <c:strRef>
              <c:f>例題20酢酸単段抽出!$A$5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(例題20酢酸単段抽出!$E$5,例題20酢酸単段抽出!$H$5)</c:f>
              <c:numCache>
                <c:formatCode>0.000_ </c:formatCode>
                <c:ptCount val="2"/>
                <c:pt idx="0" formatCode="0.0000_ ">
                  <c:v>4.0000000000000002E-4</c:v>
                </c:pt>
                <c:pt idx="1">
                  <c:v>0.82099999999999995</c:v>
                </c:pt>
              </c:numCache>
            </c:numRef>
          </c:xVal>
          <c:yVal>
            <c:numRef>
              <c:f>(例題20酢酸単段抽出!$C$5,例題20酢酸単段抽出!$F$5)</c:f>
              <c:numCache>
                <c:formatCode>0.000_ </c:formatCode>
                <c:ptCount val="2"/>
                <c:pt idx="0">
                  <c:v>1.4E-2</c:v>
                </c:pt>
                <c:pt idx="1">
                  <c:v>0.17699999999999999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38-4B9C-8886-BA8C6B12B088}"/>
            </c:ext>
          </c:extLst>
        </c:ser>
        <c:ser>
          <c:idx val="3"/>
          <c:order val="2"/>
          <c:tx>
            <c:strRef>
              <c:f>例題20酢酸単段抽出!$A$6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(例題20酢酸単段抽出!$E$6,例題20酢酸単段抽出!$H$6)</c:f>
              <c:numCache>
                <c:formatCode>0.000_ </c:formatCode>
                <c:ptCount val="2"/>
                <c:pt idx="0" formatCode="0.0000_ ">
                  <c:v>1.1000000000000001E-3</c:v>
                </c:pt>
                <c:pt idx="1">
                  <c:v>0.70599999999999996</c:v>
                </c:pt>
              </c:numCache>
            </c:numRef>
          </c:xVal>
          <c:yVal>
            <c:numRef>
              <c:f>(例題20酢酸単段抽出!$C$6,例題20酢酸単段抽出!$F$6)</c:f>
              <c:numCache>
                <c:formatCode>0.000_ </c:formatCode>
                <c:ptCount val="2"/>
                <c:pt idx="0">
                  <c:v>3.27E-2</c:v>
                </c:pt>
                <c:pt idx="1">
                  <c:v>0.28999999999999998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38-4B9C-8886-BA8C6B12B088}"/>
            </c:ext>
          </c:extLst>
        </c:ser>
        <c:ser>
          <c:idx val="4"/>
          <c:order val="3"/>
          <c:tx>
            <c:strRef>
              <c:f>例題20酢酸単段抽出!$A$7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(例題20酢酸単段抽出!$E$7,例題20酢酸単段抽出!$H$7)</c:f>
              <c:numCache>
                <c:formatCode>0.000_ </c:formatCode>
                <c:ptCount val="2"/>
                <c:pt idx="0" formatCode="0.0000_ ">
                  <c:v>4.0000000000000001E-3</c:v>
                </c:pt>
                <c:pt idx="1">
                  <c:v>0.39800000000000002</c:v>
                </c:pt>
              </c:numCache>
            </c:numRef>
          </c:xVal>
          <c:yVal>
            <c:numRef>
              <c:f>(例題20酢酸単段抽出!$C$7,例題20酢酸単段抽出!$F$7)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0.56899999999999995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38-4B9C-8886-BA8C6B12B088}"/>
            </c:ext>
          </c:extLst>
        </c:ser>
        <c:ser>
          <c:idx val="5"/>
          <c:order val="4"/>
          <c:tx>
            <c:strRef>
              <c:f>例題20酢酸単段抽出!$A$8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(例題20酢酸単段抽出!$E$8,例題20酢酸単段抽出!$H$8)</c:f>
              <c:numCache>
                <c:formatCode>0.000_ </c:formatCode>
                <c:ptCount val="2"/>
                <c:pt idx="0" formatCode="0.0000_ ">
                  <c:v>5.0000000000000001E-3</c:v>
                </c:pt>
                <c:pt idx="1">
                  <c:v>0.36799999999999999</c:v>
                </c:pt>
              </c:numCache>
            </c:numRef>
          </c:xVal>
          <c:yVal>
            <c:numRef>
              <c:f>(例題20酢酸単段抽出!$C$8,例題20酢酸単段抽出!$F$8)</c:f>
              <c:numCache>
                <c:formatCode>0.000_ </c:formatCode>
                <c:ptCount val="2"/>
                <c:pt idx="0">
                  <c:v>0.15</c:v>
                </c:pt>
                <c:pt idx="1">
                  <c:v>0.59199999999999997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38-4B9C-8886-BA8C6B12B088}"/>
            </c:ext>
          </c:extLst>
        </c:ser>
        <c:ser>
          <c:idx val="6"/>
          <c:order val="5"/>
          <c:tx>
            <c:strRef>
              <c:f>例題20酢酸単段抽出!$A$9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(例題20酢酸単段抽出!$E$9,例題20酢酸単段抽出!$H$9)</c:f>
              <c:numCache>
                <c:formatCode>0.000_ </c:formatCode>
                <c:ptCount val="2"/>
                <c:pt idx="0" formatCode="0.0000_ ">
                  <c:v>7.0000000000000001E-3</c:v>
                </c:pt>
                <c:pt idx="1">
                  <c:v>0.29599999999999999</c:v>
                </c:pt>
              </c:numCache>
            </c:numRef>
          </c:xVal>
          <c:yVal>
            <c:numRef>
              <c:f>(例題20酢酸単段抽出!$C$9,例題20酢酸単段抽出!$F$9)</c:f>
              <c:numCache>
                <c:formatCode>0.000_ </c:formatCode>
                <c:ptCount val="2"/>
                <c:pt idx="0">
                  <c:v>0.19900000000000001</c:v>
                </c:pt>
                <c:pt idx="1">
                  <c:v>0.63900000000000001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38-4B9C-8886-BA8C6B12B088}"/>
            </c:ext>
          </c:extLst>
        </c:ser>
        <c:ser>
          <c:idx val="7"/>
          <c:order val="6"/>
          <c:tx>
            <c:strRef>
              <c:f>例題20酢酸単段抽出!$A$10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(例題20酢酸単段抽出!$E$10,例題20酢酸単段抽出!$H$10)</c:f>
              <c:numCache>
                <c:formatCode>0.000_ </c:formatCode>
                <c:ptCount val="2"/>
                <c:pt idx="0" formatCode="0.0000_ ">
                  <c:v>8.5000000000000006E-3</c:v>
                </c:pt>
                <c:pt idx="1">
                  <c:v>0.27500000000000002</c:v>
                </c:pt>
              </c:numCache>
            </c:numRef>
          </c:xVal>
          <c:yVal>
            <c:numRef>
              <c:f>(例題20酢酸単段抽出!$C$10,例題20酢酸単段抽出!$F$10)</c:f>
              <c:numCache>
                <c:formatCode>0.000_ </c:formatCode>
                <c:ptCount val="2"/>
                <c:pt idx="0">
                  <c:v>0.22800000000000001</c:v>
                </c:pt>
                <c:pt idx="1">
                  <c:v>0.64800000000000002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38-4B9C-8886-BA8C6B12B088}"/>
            </c:ext>
          </c:extLst>
        </c:ser>
        <c:ser>
          <c:idx val="8"/>
          <c:order val="7"/>
          <c:tx>
            <c:strRef>
              <c:f>例題20酢酸単段抽出!$A$11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(例題20酢酸単段抽出!$E$11,例題20酢酸単段抽出!$H$11)</c:f>
              <c:numCache>
                <c:formatCode>0.000_ </c:formatCode>
                <c:ptCount val="2"/>
                <c:pt idx="0" formatCode="0.0000_ ">
                  <c:v>1.9E-2</c:v>
                </c:pt>
                <c:pt idx="1">
                  <c:v>0.161</c:v>
                </c:pt>
              </c:numCache>
            </c:numRef>
          </c:xVal>
          <c:yVal>
            <c:numRef>
              <c:f>(例題20酢酸単段抽出!$C$11,例題20酢酸単段抽出!$F$11)</c:f>
              <c:numCache>
                <c:formatCode>0.000_ </c:formatCode>
                <c:ptCount val="2"/>
                <c:pt idx="0">
                  <c:v>0.31</c:v>
                </c:pt>
                <c:pt idx="1">
                  <c:v>0.65800000000000003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38-4B9C-8886-BA8C6B12B088}"/>
            </c:ext>
          </c:extLst>
        </c:ser>
        <c:ser>
          <c:idx val="9"/>
          <c:order val="8"/>
          <c:tx>
            <c:strRef>
              <c:f>例題20酢酸単段抽出!$A$12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(例題20酢酸単段抽出!$E$12,例題20酢酸単段抽出!$H$12)</c:f>
              <c:numCache>
                <c:formatCode>0.000_ </c:formatCode>
                <c:ptCount val="2"/>
                <c:pt idx="0" formatCode="0.0000_ ">
                  <c:v>2.5000000000000001E-2</c:v>
                </c:pt>
                <c:pt idx="1">
                  <c:v>0.14399999999999999</c:v>
                </c:pt>
              </c:numCache>
            </c:numRef>
          </c:xVal>
          <c:yVal>
            <c:numRef>
              <c:f>(例題20酢酸単段抽出!$C$12,例題20酢酸単段抽出!$F$12)</c:f>
              <c:numCache>
                <c:formatCode>0.000_ </c:formatCode>
                <c:ptCount val="2"/>
                <c:pt idx="0">
                  <c:v>0.35299999999999998</c:v>
                </c:pt>
                <c:pt idx="1">
                  <c:v>0.64500000000000002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38-4B9C-8886-BA8C6B12B088}"/>
            </c:ext>
          </c:extLst>
        </c:ser>
        <c:ser>
          <c:idx val="10"/>
          <c:order val="9"/>
          <c:tx>
            <c:strRef>
              <c:f>例題20酢酸単段抽出!$A$13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(例題20酢酸単段抽出!$E$13,例題20酢酸単段抽出!$H$13)</c:f>
              <c:numCache>
                <c:formatCode>0.000_ </c:formatCode>
                <c:ptCount val="2"/>
                <c:pt idx="0" formatCode="0.0000_ ">
                  <c:v>0.03</c:v>
                </c:pt>
                <c:pt idx="1">
                  <c:v>0.13200000000000001</c:v>
                </c:pt>
              </c:numCache>
            </c:numRef>
          </c:xVal>
          <c:yVal>
            <c:numRef>
              <c:f>(例題20酢酸単段抽出!$C$13,例題20酢酸単段抽出!$F$13)</c:f>
              <c:numCache>
                <c:formatCode>0.000_ </c:formatCode>
                <c:ptCount val="2"/>
                <c:pt idx="0">
                  <c:v>0.378</c:v>
                </c:pt>
                <c:pt idx="1">
                  <c:v>0.63400000000000001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638-4B9C-8886-BA8C6B12B088}"/>
            </c:ext>
          </c:extLst>
        </c:ser>
        <c:ser>
          <c:idx val="11"/>
          <c:order val="10"/>
          <c:tx>
            <c:strRef>
              <c:f>例題20酢酸単段抽出!$A$14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(例題20酢酸単段抽出!$E$14,例題20酢酸単段抽出!$H$14)</c:f>
              <c:numCache>
                <c:formatCode>0.000_ </c:formatCode>
                <c:ptCount val="2"/>
                <c:pt idx="0" formatCode="0.0000_ ">
                  <c:v>4.5999999999999999E-2</c:v>
                </c:pt>
                <c:pt idx="1">
                  <c:v>0.107</c:v>
                </c:pt>
              </c:numCache>
            </c:numRef>
          </c:xVal>
          <c:yVal>
            <c:numRef>
              <c:f>(例題20酢酸単段抽出!$C$14,例題20酢酸単段抽出!$F$14)</c:f>
              <c:numCache>
                <c:formatCode>0.000_ </c:formatCode>
                <c:ptCount val="2"/>
                <c:pt idx="0">
                  <c:v>0.44700000000000001</c:v>
                </c:pt>
                <c:pt idx="1">
                  <c:v>0.59299999999999997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638-4B9C-8886-BA8C6B12B088}"/>
            </c:ext>
          </c:extLst>
        </c:ser>
        <c:ser>
          <c:idx val="12"/>
          <c:order val="11"/>
          <c:tx>
            <c:strRef>
              <c:f>例題20酢酸単段抽出!$A$15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(例題20酢酸単段抽出!$E$15,例題20酢酸単段抽出!$H$15)</c:f>
              <c:numCache>
                <c:formatCode>0.000_ </c:formatCode>
                <c:ptCount val="2"/>
                <c:pt idx="0" formatCode="0.0000_ ">
                  <c:v>7.1999999999999995E-2</c:v>
                </c:pt>
                <c:pt idx="1">
                  <c:v>7.1999999999999995E-2</c:v>
                </c:pt>
              </c:numCache>
            </c:numRef>
          </c:xVal>
          <c:yVal>
            <c:numRef>
              <c:f>(例題20酢酸単段抽出!$C$15,例題20酢酸単段抽出!$F$15)</c:f>
              <c:numCache>
                <c:formatCode>0.000_ </c:formatCode>
                <c:ptCount val="2"/>
                <c:pt idx="0">
                  <c:v>0.52300000000000002</c:v>
                </c:pt>
                <c:pt idx="1">
                  <c:v>0.52300000000000002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638-4B9C-8886-BA8C6B12B088}"/>
            </c:ext>
          </c:extLst>
        </c:ser>
        <c:ser>
          <c:idx val="13"/>
          <c:order val="12"/>
          <c:tx>
            <c:v>n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(例題20酢酸単段抽出!$E$17,例題20酢酸単段抽出!$H$17)</c:f>
              <c:numCache>
                <c:formatCode>0.000_ </c:formatCode>
                <c:ptCount val="2"/>
                <c:pt idx="0">
                  <c:v>5.2640755913806016E-3</c:v>
                </c:pt>
                <c:pt idx="1">
                  <c:v>0.35849327871029835</c:v>
                </c:pt>
              </c:numCache>
            </c:numRef>
          </c:xVal>
          <c:yVal>
            <c:numRef>
              <c:f>(例題20酢酸単段抽出!$C$17,例題20酢酸単段抽出!$F$17)</c:f>
              <c:numCache>
                <c:formatCode>0.000_ </c:formatCode>
                <c:ptCount val="2"/>
                <c:pt idx="0">
                  <c:v>0.15646985198882474</c:v>
                </c:pt>
                <c:pt idx="1">
                  <c:v>0.5982057763974441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638-4B9C-8886-BA8C6B12B088}"/>
            </c:ext>
          </c:extLst>
        </c:ser>
        <c:ser>
          <c:idx val="0"/>
          <c:order val="13"/>
          <c:spPr>
            <a:ln w="1270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例題20酢酸単段抽出!$T$1:$T$2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例題20酢酸単段抽出!$U$1:$U$2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638-4B9C-8886-BA8C6B12B088}"/>
            </c:ext>
          </c:extLst>
        </c:ser>
        <c:ser>
          <c:idx val="14"/>
          <c:order val="1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例題20酢酸単段抽出!$V$1:$V$2</c:f>
              <c:numCache>
                <c:formatCode>General</c:formatCode>
                <c:ptCount val="2"/>
                <c:pt idx="0">
                  <c:v>0.3</c:v>
                </c:pt>
                <c:pt idx="1">
                  <c:v>1</c:v>
                </c:pt>
              </c:numCache>
            </c:numRef>
          </c:xVal>
          <c:yVal>
            <c:numRef>
              <c:f>例題20酢酸単段抽出!$W$1:$W$2</c:f>
              <c:numCache>
                <c:formatCode>General</c:formatCode>
                <c:ptCount val="2"/>
                <c:pt idx="0">
                  <c:v>0.7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638-4B9C-8886-BA8C6B12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708880"/>
        <c:axId val="1"/>
      </c:scatterChart>
      <c:valAx>
        <c:axId val="7747088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(ベンゼン(A)相)←　水　ｘ</a:t>
                </a:r>
                <a:r>
                  <a:rPr lang="ja-JP" altLang="en-US" sz="1000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B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[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mass frac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　→(水(B)相)</a:t>
                </a:r>
              </a:p>
            </c:rich>
          </c:tx>
          <c:layout>
            <c:manualLayout>
              <c:xMode val="edge"/>
              <c:yMode val="edge"/>
              <c:x val="0.18835131913291714"/>
              <c:y val="0.90334534650947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7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酢酸 [</a:t>
                </a:r>
                <a:r>
                  <a:rPr lang="en-US" altLang="ja-JP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mass frac</a:t>
                </a: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</a:t>
                </a:r>
                <a:r>
                  <a:rPr lang="ja-JP" altLang="en-US" sz="975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3.3174389057941448E-4"/>
              <c:y val="0.26301211834505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774708880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29852242557969"/>
          <c:y val="4.6962751911877786E-2"/>
          <c:w val="0.8096322646973233"/>
          <c:h val="0.77626934145890858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例題20酢酸単段抽出!$A$4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(例題20酢酸単段抽出!$E$4,例題20酢酸単段抽出!$H$4)</c:f>
              <c:numCache>
                <c:formatCode>0.000_ </c:formatCode>
                <c:ptCount val="2"/>
                <c:pt idx="0" formatCode="0.0000_ ">
                  <c:v>1.0000000000000001E-5</c:v>
                </c:pt>
                <c:pt idx="1">
                  <c:v>0.95399999999999996</c:v>
                </c:pt>
              </c:numCache>
            </c:numRef>
          </c:xVal>
          <c:yVal>
            <c:numRef>
              <c:f>(例題20酢酸単段抽出!$C$4,例題20酢酸単段抽出!$F$4)</c:f>
              <c:numCache>
                <c:formatCode>0.000_ </c:formatCode>
                <c:ptCount val="2"/>
                <c:pt idx="0" formatCode="0.0000_ ">
                  <c:v>1.5E-3</c:v>
                </c:pt>
                <c:pt idx="1">
                  <c:v>4.5600000000000002E-2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0-4C14-AC01-A532CD6E8044}"/>
            </c:ext>
          </c:extLst>
        </c:ser>
        <c:ser>
          <c:idx val="2"/>
          <c:order val="1"/>
          <c:tx>
            <c:strRef>
              <c:f>例題20酢酸単段抽出!$A$5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(例題20酢酸単段抽出!$E$5,例題20酢酸単段抽出!$H$5)</c:f>
              <c:numCache>
                <c:formatCode>0.000_ </c:formatCode>
                <c:ptCount val="2"/>
                <c:pt idx="0" formatCode="0.0000_ ">
                  <c:v>4.0000000000000002E-4</c:v>
                </c:pt>
                <c:pt idx="1">
                  <c:v>0.82099999999999995</c:v>
                </c:pt>
              </c:numCache>
            </c:numRef>
          </c:xVal>
          <c:yVal>
            <c:numRef>
              <c:f>(例題20酢酸単段抽出!$C$5,例題20酢酸単段抽出!$F$5)</c:f>
              <c:numCache>
                <c:formatCode>0.000_ </c:formatCode>
                <c:ptCount val="2"/>
                <c:pt idx="0">
                  <c:v>1.4E-2</c:v>
                </c:pt>
                <c:pt idx="1">
                  <c:v>0.17699999999999999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70-4C14-AC01-A532CD6E8044}"/>
            </c:ext>
          </c:extLst>
        </c:ser>
        <c:ser>
          <c:idx val="3"/>
          <c:order val="2"/>
          <c:tx>
            <c:strRef>
              <c:f>例題20酢酸単段抽出!$A$6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(例題20酢酸単段抽出!$E$6,例題20酢酸単段抽出!$H$6)</c:f>
              <c:numCache>
                <c:formatCode>0.000_ </c:formatCode>
                <c:ptCount val="2"/>
                <c:pt idx="0" formatCode="0.0000_ ">
                  <c:v>1.1000000000000001E-3</c:v>
                </c:pt>
                <c:pt idx="1">
                  <c:v>0.70599999999999996</c:v>
                </c:pt>
              </c:numCache>
            </c:numRef>
          </c:xVal>
          <c:yVal>
            <c:numRef>
              <c:f>(例題20酢酸単段抽出!$C$6,例題20酢酸単段抽出!$F$6)</c:f>
              <c:numCache>
                <c:formatCode>0.000_ </c:formatCode>
                <c:ptCount val="2"/>
                <c:pt idx="0">
                  <c:v>3.27E-2</c:v>
                </c:pt>
                <c:pt idx="1">
                  <c:v>0.28999999999999998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70-4C14-AC01-A532CD6E8044}"/>
            </c:ext>
          </c:extLst>
        </c:ser>
        <c:ser>
          <c:idx val="4"/>
          <c:order val="3"/>
          <c:tx>
            <c:strRef>
              <c:f>例題20酢酸単段抽出!$A$7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(例題20酢酸単段抽出!$E$7,例題20酢酸単段抽出!$H$7)</c:f>
              <c:numCache>
                <c:formatCode>0.000_ </c:formatCode>
                <c:ptCount val="2"/>
                <c:pt idx="0" formatCode="0.0000_ ">
                  <c:v>4.0000000000000001E-3</c:v>
                </c:pt>
                <c:pt idx="1">
                  <c:v>0.39800000000000002</c:v>
                </c:pt>
              </c:numCache>
            </c:numRef>
          </c:xVal>
          <c:yVal>
            <c:numRef>
              <c:f>(例題20酢酸単段抽出!$C$7,例題20酢酸単段抽出!$F$7)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0.56899999999999995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70-4C14-AC01-A532CD6E8044}"/>
            </c:ext>
          </c:extLst>
        </c:ser>
        <c:ser>
          <c:idx val="5"/>
          <c:order val="4"/>
          <c:tx>
            <c:strRef>
              <c:f>例題20酢酸単段抽出!$A$8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(例題20酢酸単段抽出!$E$8,例題20酢酸単段抽出!$H$8)</c:f>
              <c:numCache>
                <c:formatCode>0.000_ </c:formatCode>
                <c:ptCount val="2"/>
                <c:pt idx="0" formatCode="0.0000_ ">
                  <c:v>5.0000000000000001E-3</c:v>
                </c:pt>
                <c:pt idx="1">
                  <c:v>0.36799999999999999</c:v>
                </c:pt>
              </c:numCache>
            </c:numRef>
          </c:xVal>
          <c:yVal>
            <c:numRef>
              <c:f>(例題20酢酸単段抽出!$C$8,例題20酢酸単段抽出!$F$8)</c:f>
              <c:numCache>
                <c:formatCode>0.000_ </c:formatCode>
                <c:ptCount val="2"/>
                <c:pt idx="0">
                  <c:v>0.15</c:v>
                </c:pt>
                <c:pt idx="1">
                  <c:v>0.59199999999999997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70-4C14-AC01-A532CD6E8044}"/>
            </c:ext>
          </c:extLst>
        </c:ser>
        <c:ser>
          <c:idx val="6"/>
          <c:order val="5"/>
          <c:tx>
            <c:strRef>
              <c:f>例題20酢酸単段抽出!$A$9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(例題20酢酸単段抽出!$E$9,例題20酢酸単段抽出!$H$9)</c:f>
              <c:numCache>
                <c:formatCode>0.000_ </c:formatCode>
                <c:ptCount val="2"/>
                <c:pt idx="0" formatCode="0.0000_ ">
                  <c:v>7.0000000000000001E-3</c:v>
                </c:pt>
                <c:pt idx="1">
                  <c:v>0.29599999999999999</c:v>
                </c:pt>
              </c:numCache>
            </c:numRef>
          </c:xVal>
          <c:yVal>
            <c:numRef>
              <c:f>(例題20酢酸単段抽出!$C$9,例題20酢酸単段抽出!$F$9)</c:f>
              <c:numCache>
                <c:formatCode>0.000_ </c:formatCode>
                <c:ptCount val="2"/>
                <c:pt idx="0">
                  <c:v>0.19900000000000001</c:v>
                </c:pt>
                <c:pt idx="1">
                  <c:v>0.63900000000000001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70-4C14-AC01-A532CD6E8044}"/>
            </c:ext>
          </c:extLst>
        </c:ser>
        <c:ser>
          <c:idx val="7"/>
          <c:order val="6"/>
          <c:tx>
            <c:strRef>
              <c:f>例題20酢酸単段抽出!$A$10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(例題20酢酸単段抽出!$E$10,例題20酢酸単段抽出!$H$10)</c:f>
              <c:numCache>
                <c:formatCode>0.000_ </c:formatCode>
                <c:ptCount val="2"/>
                <c:pt idx="0" formatCode="0.0000_ ">
                  <c:v>8.5000000000000006E-3</c:v>
                </c:pt>
                <c:pt idx="1">
                  <c:v>0.27500000000000002</c:v>
                </c:pt>
              </c:numCache>
            </c:numRef>
          </c:xVal>
          <c:yVal>
            <c:numRef>
              <c:f>(例題20酢酸単段抽出!$C$10,例題20酢酸単段抽出!$F$10)</c:f>
              <c:numCache>
                <c:formatCode>0.000_ </c:formatCode>
                <c:ptCount val="2"/>
                <c:pt idx="0">
                  <c:v>0.22800000000000001</c:v>
                </c:pt>
                <c:pt idx="1">
                  <c:v>0.64800000000000002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70-4C14-AC01-A532CD6E8044}"/>
            </c:ext>
          </c:extLst>
        </c:ser>
        <c:ser>
          <c:idx val="8"/>
          <c:order val="7"/>
          <c:tx>
            <c:strRef>
              <c:f>例題20酢酸単段抽出!$A$11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(例題20酢酸単段抽出!$E$11,例題20酢酸単段抽出!$H$11)</c:f>
              <c:numCache>
                <c:formatCode>0.000_ </c:formatCode>
                <c:ptCount val="2"/>
                <c:pt idx="0" formatCode="0.0000_ ">
                  <c:v>1.9E-2</c:v>
                </c:pt>
                <c:pt idx="1">
                  <c:v>0.161</c:v>
                </c:pt>
              </c:numCache>
            </c:numRef>
          </c:xVal>
          <c:yVal>
            <c:numRef>
              <c:f>(例題20酢酸単段抽出!$C$11,例題20酢酸単段抽出!$F$11)</c:f>
              <c:numCache>
                <c:formatCode>0.000_ </c:formatCode>
                <c:ptCount val="2"/>
                <c:pt idx="0">
                  <c:v>0.31</c:v>
                </c:pt>
                <c:pt idx="1">
                  <c:v>0.65800000000000003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70-4C14-AC01-A532CD6E8044}"/>
            </c:ext>
          </c:extLst>
        </c:ser>
        <c:ser>
          <c:idx val="9"/>
          <c:order val="8"/>
          <c:tx>
            <c:strRef>
              <c:f>例題20酢酸単段抽出!$A$12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(例題20酢酸単段抽出!$E$12,例題20酢酸単段抽出!$H$12)</c:f>
              <c:numCache>
                <c:formatCode>0.000_ </c:formatCode>
                <c:ptCount val="2"/>
                <c:pt idx="0" formatCode="0.0000_ ">
                  <c:v>2.5000000000000001E-2</c:v>
                </c:pt>
                <c:pt idx="1">
                  <c:v>0.14399999999999999</c:v>
                </c:pt>
              </c:numCache>
            </c:numRef>
          </c:xVal>
          <c:yVal>
            <c:numRef>
              <c:f>(例題20酢酸単段抽出!$C$12,例題20酢酸単段抽出!$F$12)</c:f>
              <c:numCache>
                <c:formatCode>0.000_ </c:formatCode>
                <c:ptCount val="2"/>
                <c:pt idx="0">
                  <c:v>0.35299999999999998</c:v>
                </c:pt>
                <c:pt idx="1">
                  <c:v>0.64500000000000002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70-4C14-AC01-A532CD6E8044}"/>
            </c:ext>
          </c:extLst>
        </c:ser>
        <c:ser>
          <c:idx val="10"/>
          <c:order val="9"/>
          <c:tx>
            <c:strRef>
              <c:f>例題20酢酸単段抽出!$A$13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(例題20酢酸単段抽出!$E$13,例題20酢酸単段抽出!$H$13)</c:f>
              <c:numCache>
                <c:formatCode>0.000_ </c:formatCode>
                <c:ptCount val="2"/>
                <c:pt idx="0" formatCode="0.0000_ ">
                  <c:v>0.03</c:v>
                </c:pt>
                <c:pt idx="1">
                  <c:v>0.13200000000000001</c:v>
                </c:pt>
              </c:numCache>
            </c:numRef>
          </c:xVal>
          <c:yVal>
            <c:numRef>
              <c:f>(例題20酢酸単段抽出!$C$13,例題20酢酸単段抽出!$F$13)</c:f>
              <c:numCache>
                <c:formatCode>0.000_ </c:formatCode>
                <c:ptCount val="2"/>
                <c:pt idx="0">
                  <c:v>0.378</c:v>
                </c:pt>
                <c:pt idx="1">
                  <c:v>0.63400000000000001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870-4C14-AC01-A532CD6E8044}"/>
            </c:ext>
          </c:extLst>
        </c:ser>
        <c:ser>
          <c:idx val="11"/>
          <c:order val="10"/>
          <c:tx>
            <c:strRef>
              <c:f>例題20酢酸単段抽出!$A$14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dash"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(例題20酢酸単段抽出!$E$14,例題20酢酸単段抽出!$H$14)</c:f>
              <c:numCache>
                <c:formatCode>0.000_ </c:formatCode>
                <c:ptCount val="2"/>
                <c:pt idx="0" formatCode="0.0000_ ">
                  <c:v>4.5999999999999999E-2</c:v>
                </c:pt>
                <c:pt idx="1">
                  <c:v>0.107</c:v>
                </c:pt>
              </c:numCache>
            </c:numRef>
          </c:xVal>
          <c:yVal>
            <c:numRef>
              <c:f>(例題20酢酸単段抽出!$C$14,例題20酢酸単段抽出!$F$14)</c:f>
              <c:numCache>
                <c:formatCode>0.000_ </c:formatCode>
                <c:ptCount val="2"/>
                <c:pt idx="0">
                  <c:v>0.44700000000000001</c:v>
                </c:pt>
                <c:pt idx="1">
                  <c:v>0.59299999999999997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870-4C14-AC01-A532CD6E8044}"/>
            </c:ext>
          </c:extLst>
        </c:ser>
        <c:ser>
          <c:idx val="12"/>
          <c:order val="11"/>
          <c:tx>
            <c:strRef>
              <c:f>例題20酢酸単段抽出!$A$15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(例題20酢酸単段抽出!$E$15,例題20酢酸単段抽出!$H$15)</c:f>
              <c:numCache>
                <c:formatCode>0.000_ </c:formatCode>
                <c:ptCount val="2"/>
                <c:pt idx="0" formatCode="0.0000_ ">
                  <c:v>7.1999999999999995E-2</c:v>
                </c:pt>
                <c:pt idx="1">
                  <c:v>7.1999999999999995E-2</c:v>
                </c:pt>
              </c:numCache>
            </c:numRef>
          </c:xVal>
          <c:yVal>
            <c:numRef>
              <c:f>(例題20酢酸単段抽出!$C$15,例題20酢酸単段抽出!$F$15)</c:f>
              <c:numCache>
                <c:formatCode>0.000_ </c:formatCode>
                <c:ptCount val="2"/>
                <c:pt idx="0">
                  <c:v>0.52300000000000002</c:v>
                </c:pt>
                <c:pt idx="1">
                  <c:v>0.52300000000000002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870-4C14-AC01-A532CD6E8044}"/>
            </c:ext>
          </c:extLst>
        </c:ser>
        <c:ser>
          <c:idx val="0"/>
          <c:order val="12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(例題20酢酸単段抽出!$O$4,例題20酢酸単段抽出!$R$4)</c:f>
              <c:numCache>
                <c:formatCode>General</c:formatCode>
                <c:ptCount val="2"/>
                <c:pt idx="0">
                  <c:v>5.8999999999999999E-3</c:v>
                </c:pt>
                <c:pt idx="1">
                  <c:v>0.36599999999999999</c:v>
                </c:pt>
              </c:numCache>
            </c:numRef>
          </c:xVal>
          <c:yVal>
            <c:numRef>
              <c:f>(例題20酢酸単段抽出!$M$4,例題20酢酸単段抽出!$P$4)</c:f>
              <c:numCache>
                <c:formatCode>General</c:formatCode>
                <c:ptCount val="2"/>
                <c:pt idx="0">
                  <c:v>0.16</c:v>
                </c:pt>
                <c:pt idx="1">
                  <c:v>0.60580000000000001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870-4C14-AC01-A532CD6E8044}"/>
            </c:ext>
          </c:extLst>
        </c:ser>
        <c:ser>
          <c:idx val="13"/>
          <c:order val="13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例題20酢酸単段抽出!$T$1:$T$2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例題20酢酸単段抽出!$U$1:$U$2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870-4C14-AC01-A532CD6E8044}"/>
            </c:ext>
          </c:extLst>
        </c:ser>
        <c:ser>
          <c:idx val="14"/>
          <c:order val="14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例題20酢酸単段抽出!$V$1:$V$2</c:f>
              <c:numCache>
                <c:formatCode>General</c:formatCode>
                <c:ptCount val="2"/>
                <c:pt idx="0">
                  <c:v>0.3</c:v>
                </c:pt>
                <c:pt idx="1">
                  <c:v>1</c:v>
                </c:pt>
              </c:numCache>
            </c:numRef>
          </c:xVal>
          <c:yVal>
            <c:numRef>
              <c:f>例題20酢酸単段抽出!$W$1:$W$2</c:f>
              <c:numCache>
                <c:formatCode>General</c:formatCode>
                <c:ptCount val="2"/>
                <c:pt idx="0">
                  <c:v>0.7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870-4C14-AC01-A532CD6E8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703888"/>
        <c:axId val="1"/>
      </c:scatterChart>
      <c:valAx>
        <c:axId val="77470388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(ベンゼン(A)相)←　水　ｘ</a:t>
                </a:r>
                <a:r>
                  <a:rPr lang="ja-JP" altLang="en-US" sz="975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B</a:t>
                </a: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[</a:t>
                </a:r>
                <a:r>
                  <a:rPr lang="en-US" altLang="ja-JP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mass frac</a:t>
                </a: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　→(水(B)相)</a:t>
                </a:r>
              </a:p>
            </c:rich>
          </c:tx>
          <c:layout>
            <c:manualLayout>
              <c:xMode val="edge"/>
              <c:yMode val="edge"/>
              <c:x val="0.26416039761753624"/>
              <c:y val="0.922543645327271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7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酢酸 [</a:t>
                </a:r>
                <a:r>
                  <a:rPr lang="en-US" altLang="ja-JP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mass frac</a:t>
                </a: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</a:t>
                </a:r>
                <a:r>
                  <a:rPr lang="ja-JP" altLang="en-US" sz="975" b="0" i="0" u="none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7542463916776374E-4"/>
              <c:y val="0.23764398128676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774703888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175092</xdr:colOff>
      <xdr:row>30</xdr:row>
      <xdr:rowOff>10814</xdr:rowOff>
    </xdr:from>
    <xdr:to>
      <xdr:col>8</xdr:col>
      <xdr:colOff>418932</xdr:colOff>
      <xdr:row>46</xdr:row>
      <xdr:rowOff>136544</xdr:rowOff>
    </xdr:to>
    <xdr:graphicFrame macro="">
      <xdr:nvGraphicFramePr>
        <xdr:cNvPr id="1059" name="グラフ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21</xdr:row>
          <xdr:rowOff>114300</xdr:rowOff>
        </xdr:from>
        <xdr:to>
          <xdr:col>11</xdr:col>
          <xdr:colOff>62865</xdr:colOff>
          <xdr:row>26</xdr:row>
          <xdr:rowOff>64770</xdr:rowOff>
        </xdr:to>
        <xdr:grpSp>
          <xdr:nvGrpSpPr>
            <xdr:cNvPr id="2" name="グループ化 1"/>
            <xdr:cNvGrpSpPr/>
          </xdr:nvGrpSpPr>
          <xdr:grpSpPr>
            <a:xfrm>
              <a:off x="3646842" y="2680447"/>
              <a:ext cx="1918111" cy="706867"/>
              <a:chOff x="4524374" y="1666875"/>
              <a:chExt cx="2066929" cy="819153"/>
            </a:xfrm>
          </xdr:grpSpPr>
          <xdr:sp macro="" textlink="">
            <xdr:nvSpPr>
              <xdr:cNvPr id="1040" name="Object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4524374" y="1666875"/>
                <a:ext cx="1495424" cy="257175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041" name="Object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4543427" y="1943100"/>
                <a:ext cx="2047876" cy="304799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042" name="Object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4562475" y="2200279"/>
                <a:ext cx="1714500" cy="285749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13</xdr:col>
      <xdr:colOff>437030</xdr:colOff>
      <xdr:row>7</xdr:row>
      <xdr:rowOff>62977</xdr:rowOff>
    </xdr:from>
    <xdr:to>
      <xdr:col>19</xdr:col>
      <xdr:colOff>566570</xdr:colOff>
      <xdr:row>26</xdr:row>
      <xdr:rowOff>144388</xdr:rowOff>
    </xdr:to>
    <xdr:graphicFrame macro="">
      <xdr:nvGraphicFramePr>
        <xdr:cNvPr id="1060" name="グラフ 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53340</xdr:colOff>
      <xdr:row>10</xdr:row>
      <xdr:rowOff>41910</xdr:rowOff>
    </xdr:from>
    <xdr:to>
      <xdr:col>12</xdr:col>
      <xdr:colOff>480060</xdr:colOff>
      <xdr:row>20</xdr:row>
      <xdr:rowOff>97537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4740" y="1253490"/>
          <a:ext cx="2987040" cy="125958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0.93678</cdr:x>
      <cdr:y>0.69574</cdr:y>
    </cdr:from>
    <cdr:to>
      <cdr:x>0.99004</cdr:x>
      <cdr:y>0.77198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3415" y="1783961"/>
          <a:ext cx="203725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</a:p>
      </cdr:txBody>
    </cdr:sp>
  </cdr:relSizeAnchor>
  <cdr:relSizeAnchor xmlns:cdr="http://schemas.openxmlformats.org/drawingml/2006/chartDrawing">
    <cdr:from>
      <cdr:x>0.40179</cdr:x>
      <cdr:y>0.09884</cdr:y>
    </cdr:from>
    <cdr:to>
      <cdr:x>0.46053</cdr:x>
      <cdr:y>0.17508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861" y="256085"/>
          <a:ext cx="240179" cy="197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</a:p>
      </cdr:txBody>
    </cdr:sp>
  </cdr:relSizeAnchor>
  <cdr:relSizeAnchor xmlns:cdr="http://schemas.openxmlformats.org/drawingml/2006/chartDrawing">
    <cdr:from>
      <cdr:x>0.1622</cdr:x>
      <cdr:y>0.17195</cdr:y>
    </cdr:from>
    <cdr:to>
      <cdr:x>0.20738</cdr:x>
      <cdr:y>0.2482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201" y="445532"/>
          <a:ext cx="184734" cy="19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0.29462</cdr:x>
      <cdr:y>0.28751</cdr:y>
    </cdr:from>
    <cdr:to>
      <cdr:x>0.34893</cdr:x>
      <cdr:y>0.36376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675" y="744956"/>
          <a:ext cx="222065" cy="19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M</a:t>
          </a:r>
        </a:p>
      </cdr:txBody>
    </cdr:sp>
  </cdr:relSizeAnchor>
  <cdr:relSizeAnchor xmlns:cdr="http://schemas.openxmlformats.org/drawingml/2006/chartDrawing">
    <cdr:from>
      <cdr:x>0.16765</cdr:x>
      <cdr:y>0.64264</cdr:y>
    </cdr:from>
    <cdr:to>
      <cdr:x>0.20217</cdr:x>
      <cdr:y>0.7084</cdr:y>
    </cdr:to>
    <cdr:sp macro="" textlink="">
      <cdr:nvSpPr>
        <cdr:cNvPr id="2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509" y="1665086"/>
          <a:ext cx="141147" cy="170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0.62618</cdr:x>
      <cdr:y>0.72324</cdr:y>
    </cdr:from>
    <cdr:to>
      <cdr:x>0.72968</cdr:x>
      <cdr:y>0.79869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0342" y="1873933"/>
          <a:ext cx="4232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n=1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0.51484</cdr:x>
      <cdr:y>0.62593</cdr:y>
    </cdr:from>
    <cdr:to>
      <cdr:x>0.61835</cdr:x>
      <cdr:y>0.70138</cdr:y>
    </cdr:to>
    <cdr:sp macro="" textlink="">
      <cdr:nvSpPr>
        <cdr:cNvPr id="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5103" y="1621801"/>
          <a:ext cx="4232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n=2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0.39836</cdr:x>
      <cdr:y>0.56646</cdr:y>
    </cdr:from>
    <cdr:to>
      <cdr:x>0.50187</cdr:x>
      <cdr:y>0.64192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853" y="1467720"/>
          <a:ext cx="4232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n=3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0.41207</cdr:x>
      <cdr:y>0.30967</cdr:y>
    </cdr:from>
    <cdr:to>
      <cdr:x>0.55668</cdr:x>
      <cdr:y>0.38513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881" y="802370"/>
          <a:ext cx="59131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n=5.13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0.38368</cdr:x>
      <cdr:y>0.26343</cdr:y>
    </cdr:from>
    <cdr:to>
      <cdr:x>0.42993</cdr:x>
      <cdr:y>0.31208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568823" y="682550"/>
          <a:ext cx="189100" cy="12606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0.37023</cdr:x>
      <cdr:y>0.58389</cdr:y>
    </cdr:from>
    <cdr:to>
      <cdr:x>0.37412</cdr:x>
      <cdr:y>0.64953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220" y="1696273"/>
          <a:ext cx="18531" cy="190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0.56558</cdr:x>
      <cdr:y>0.13828</cdr:y>
    </cdr:from>
    <cdr:to>
      <cdr:x>0.88868</cdr:x>
      <cdr:y>0.21597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360" y="347980"/>
          <a:ext cx="128270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COCO/Chemsep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0.94551</cdr:x>
      <cdr:y>0.70916</cdr:y>
    </cdr:from>
    <cdr:to>
      <cdr:x>0.99683</cdr:x>
      <cdr:y>0.77707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6245" y="1796088"/>
          <a:ext cx="217992" cy="1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</a:p>
      </cdr:txBody>
    </cdr:sp>
  </cdr:relSizeAnchor>
  <cdr:relSizeAnchor xmlns:cdr="http://schemas.openxmlformats.org/drawingml/2006/chartDrawing">
    <cdr:from>
      <cdr:x>0.39075</cdr:x>
      <cdr:y>0.0947</cdr:y>
    </cdr:from>
    <cdr:to>
      <cdr:x>0.44735</cdr:x>
      <cdr:y>0.17239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8131" y="237988"/>
          <a:ext cx="224247" cy="195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</a:p>
      </cdr:txBody>
    </cdr:sp>
  </cdr:relSizeAnchor>
  <cdr:relSizeAnchor xmlns:cdr="http://schemas.openxmlformats.org/drawingml/2006/chartDrawing">
    <cdr:from>
      <cdr:x>0.15178</cdr:x>
      <cdr:y>0.17445</cdr:y>
    </cdr:from>
    <cdr:to>
      <cdr:x>0.19531</cdr:x>
      <cdr:y>0.25215</cdr:y>
    </cdr:to>
    <cdr:sp macro="" textlink="">
      <cdr:nvSpPr>
        <cdr:cNvPr id="1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725" y="441828"/>
          <a:ext cx="184902" cy="196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0.16416</cdr:x>
      <cdr:y>0.61214</cdr:y>
    </cdr:from>
    <cdr:to>
      <cdr:x>0.19742</cdr:x>
      <cdr:y>0.67914</cdr:y>
    </cdr:to>
    <cdr:sp macro="" textlink="">
      <cdr:nvSpPr>
        <cdr:cNvPr id="11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298" y="1550362"/>
          <a:ext cx="141279" cy="16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9"/>
  <sheetViews>
    <sheetView tabSelected="1" zoomScale="136" zoomScaleNormal="136" workbookViewId="0">
      <selection activeCell="J5" sqref="J5"/>
    </sheetView>
  </sheetViews>
  <sheetFormatPr defaultColWidth="12" defaultRowHeight="12" x14ac:dyDescent="0.15"/>
  <cols>
    <col min="1" max="1" width="7.85546875" style="1" customWidth="1"/>
    <col min="2" max="2" width="7.140625" style="1" customWidth="1"/>
    <col min="3" max="3" width="9.85546875" style="1" customWidth="1"/>
    <col min="4" max="4" width="9.140625" style="1" customWidth="1"/>
    <col min="5" max="8" width="8.28515625" style="1" customWidth="1"/>
    <col min="9" max="16384" width="12" style="1"/>
  </cols>
  <sheetData>
    <row r="1" spans="1:23" x14ac:dyDescent="0.15">
      <c r="A1" s="1" t="s">
        <v>28</v>
      </c>
      <c r="M1" s="1" t="s">
        <v>26</v>
      </c>
      <c r="T1" s="1">
        <v>0</v>
      </c>
      <c r="U1" s="1">
        <v>0.5</v>
      </c>
      <c r="V1" s="1">
        <v>0.3</v>
      </c>
      <c r="W1" s="1">
        <v>0.7</v>
      </c>
    </row>
    <row r="2" spans="1:23" x14ac:dyDescent="0.15">
      <c r="C2" s="2" t="s">
        <v>16</v>
      </c>
      <c r="D2" s="3"/>
      <c r="E2" s="4"/>
      <c r="F2" s="2" t="s">
        <v>17</v>
      </c>
      <c r="G2" s="3"/>
      <c r="H2" s="4"/>
      <c r="M2" s="2" t="s">
        <v>30</v>
      </c>
      <c r="N2" s="3"/>
      <c r="O2" s="4"/>
      <c r="P2" s="2" t="s">
        <v>31</v>
      </c>
      <c r="Q2" s="3"/>
      <c r="R2" s="4"/>
      <c r="T2" s="1">
        <v>1</v>
      </c>
      <c r="U2" s="1">
        <v>0</v>
      </c>
      <c r="V2" s="1">
        <v>1</v>
      </c>
      <c r="W2" s="1">
        <v>0</v>
      </c>
    </row>
    <row r="3" spans="1:23" ht="12.75" customHeight="1" x14ac:dyDescent="0.15">
      <c r="A3" s="1" t="s">
        <v>0</v>
      </c>
      <c r="B3" s="1" t="s">
        <v>8</v>
      </c>
      <c r="C3" s="5" t="s">
        <v>9</v>
      </c>
      <c r="D3" s="5" t="s">
        <v>11</v>
      </c>
      <c r="E3" s="5" t="s">
        <v>10</v>
      </c>
      <c r="F3" s="5" t="s">
        <v>9</v>
      </c>
      <c r="G3" s="5" t="s">
        <v>11</v>
      </c>
      <c r="H3" s="5" t="s">
        <v>10</v>
      </c>
      <c r="M3" s="5" t="s">
        <v>9</v>
      </c>
      <c r="N3" s="5" t="s">
        <v>11</v>
      </c>
      <c r="O3" s="5" t="s">
        <v>10</v>
      </c>
      <c r="P3" s="5" t="s">
        <v>9</v>
      </c>
      <c r="Q3" s="5" t="s">
        <v>11</v>
      </c>
      <c r="R3" s="5" t="s">
        <v>10</v>
      </c>
      <c r="S3" s="1" t="s">
        <v>32</v>
      </c>
      <c r="T3" s="1" t="s">
        <v>33</v>
      </c>
    </row>
    <row r="4" spans="1:23" ht="8.4" customHeight="1" x14ac:dyDescent="0.15">
      <c r="A4" s="1">
        <v>1</v>
      </c>
      <c r="B4" s="1">
        <v>1</v>
      </c>
      <c r="C4" s="6">
        <v>1.5E-3</v>
      </c>
      <c r="D4" s="7">
        <v>0.998</v>
      </c>
      <c r="E4" s="6">
        <v>1.0000000000000001E-5</v>
      </c>
      <c r="F4" s="7">
        <v>4.5600000000000002E-2</v>
      </c>
      <c r="G4" s="7">
        <v>4.0000000000000002E-4</v>
      </c>
      <c r="H4" s="7">
        <v>0.95399999999999996</v>
      </c>
      <c r="I4" s="8"/>
      <c r="M4" s="1">
        <v>0.16</v>
      </c>
      <c r="N4" s="1">
        <v>0.83399999999999996</v>
      </c>
      <c r="O4" s="1">
        <v>5.8999999999999999E-3</v>
      </c>
      <c r="P4" s="1">
        <v>0.60580000000000001</v>
      </c>
      <c r="Q4" s="1">
        <v>2.7900000000000001E-2</v>
      </c>
      <c r="R4" s="1">
        <v>0.36599999999999999</v>
      </c>
      <c r="S4" s="1">
        <v>57.67</v>
      </c>
      <c r="T4" s="1">
        <v>67.33</v>
      </c>
    </row>
    <row r="5" spans="1:23" ht="8.4" customHeight="1" x14ac:dyDescent="0.15">
      <c r="A5" s="1">
        <v>2</v>
      </c>
      <c r="B5" s="1">
        <v>2</v>
      </c>
      <c r="C5" s="9">
        <v>1.4E-2</v>
      </c>
      <c r="D5" s="9">
        <v>0.98560000000000003</v>
      </c>
      <c r="E5" s="20">
        <v>4.0000000000000002E-4</v>
      </c>
      <c r="F5" s="9">
        <v>0.17699999999999999</v>
      </c>
      <c r="G5" s="9">
        <v>2E-3</v>
      </c>
      <c r="H5" s="9">
        <v>0.82099999999999995</v>
      </c>
      <c r="I5" s="8"/>
    </row>
    <row r="6" spans="1:23" ht="8.4" customHeight="1" x14ac:dyDescent="0.15">
      <c r="A6" s="1">
        <v>3</v>
      </c>
      <c r="B6" s="1">
        <v>3</v>
      </c>
      <c r="C6" s="9">
        <v>3.27E-2</v>
      </c>
      <c r="D6" s="9">
        <v>0.96619999999999995</v>
      </c>
      <c r="E6" s="20">
        <v>1.1000000000000001E-3</v>
      </c>
      <c r="F6" s="9">
        <v>0.28999999999999998</v>
      </c>
      <c r="G6" s="9">
        <v>4.0000000000000001E-3</v>
      </c>
      <c r="H6" s="9">
        <v>0.70599999999999996</v>
      </c>
      <c r="I6" s="8"/>
      <c r="M6" s="1" t="s">
        <v>27</v>
      </c>
      <c r="N6" s="8">
        <f>T4*P4/50</f>
        <v>0.81577027999999996</v>
      </c>
    </row>
    <row r="7" spans="1:23" ht="8.4" customHeight="1" x14ac:dyDescent="0.15">
      <c r="A7" s="1">
        <v>4</v>
      </c>
      <c r="B7" s="1">
        <v>4</v>
      </c>
      <c r="C7" s="9">
        <v>0.13300000000000001</v>
      </c>
      <c r="D7" s="9">
        <v>0.86399999999999999</v>
      </c>
      <c r="E7" s="20">
        <v>4.0000000000000001E-3</v>
      </c>
      <c r="F7" s="9">
        <v>0.56899999999999995</v>
      </c>
      <c r="G7" s="9">
        <v>3.3000000000000002E-2</v>
      </c>
      <c r="H7" s="9">
        <v>0.39800000000000002</v>
      </c>
      <c r="I7" s="8"/>
    </row>
    <row r="8" spans="1:23" ht="8.4" customHeight="1" x14ac:dyDescent="0.15">
      <c r="A8" s="1">
        <v>5</v>
      </c>
      <c r="B8" s="1">
        <v>5</v>
      </c>
      <c r="C8" s="9">
        <v>0.15</v>
      </c>
      <c r="D8" s="9">
        <v>0.84499999999999997</v>
      </c>
      <c r="E8" s="20">
        <v>5.0000000000000001E-3</v>
      </c>
      <c r="F8" s="9">
        <v>0.59199999999999997</v>
      </c>
      <c r="G8" s="9">
        <v>0.04</v>
      </c>
      <c r="H8" s="9">
        <v>0.36799999999999999</v>
      </c>
      <c r="I8" s="8"/>
    </row>
    <row r="9" spans="1:23" ht="8.4" customHeight="1" x14ac:dyDescent="0.15">
      <c r="A9" s="1">
        <v>6</v>
      </c>
      <c r="B9" s="1">
        <v>6</v>
      </c>
      <c r="C9" s="9">
        <v>0.19900000000000001</v>
      </c>
      <c r="D9" s="9">
        <v>0.79400000000000004</v>
      </c>
      <c r="E9" s="20">
        <v>7.0000000000000001E-3</v>
      </c>
      <c r="F9" s="9">
        <v>0.63900000000000001</v>
      </c>
      <c r="G9" s="9">
        <v>6.5000000000000002E-2</v>
      </c>
      <c r="H9" s="9">
        <v>0.29599999999999999</v>
      </c>
      <c r="I9" s="8"/>
    </row>
    <row r="10" spans="1:23" ht="8.4" customHeight="1" x14ac:dyDescent="0.15">
      <c r="A10" s="1">
        <v>7</v>
      </c>
      <c r="B10" s="1">
        <v>7</v>
      </c>
      <c r="C10" s="9">
        <v>0.22800000000000001</v>
      </c>
      <c r="D10" s="9">
        <v>0.76349999999999996</v>
      </c>
      <c r="E10" s="20">
        <v>8.5000000000000006E-3</v>
      </c>
      <c r="F10" s="9">
        <v>0.64800000000000002</v>
      </c>
      <c r="G10" s="9">
        <v>7.6999999999999999E-2</v>
      </c>
      <c r="H10" s="9">
        <v>0.27500000000000002</v>
      </c>
      <c r="I10" s="8"/>
    </row>
    <row r="11" spans="1:23" ht="8.4" customHeight="1" x14ac:dyDescent="0.15">
      <c r="A11" s="1">
        <v>8</v>
      </c>
      <c r="B11" s="1">
        <v>8</v>
      </c>
      <c r="C11" s="9">
        <v>0.31</v>
      </c>
      <c r="D11" s="9">
        <v>0.67100000000000004</v>
      </c>
      <c r="E11" s="20">
        <v>1.9E-2</v>
      </c>
      <c r="F11" s="9">
        <v>0.65800000000000003</v>
      </c>
      <c r="G11" s="9">
        <v>0.18099999999999999</v>
      </c>
      <c r="H11" s="9">
        <v>0.161</v>
      </c>
      <c r="I11" s="8"/>
    </row>
    <row r="12" spans="1:23" ht="8.4" customHeight="1" x14ac:dyDescent="0.15">
      <c r="A12" s="1">
        <v>9</v>
      </c>
      <c r="B12" s="1">
        <v>9</v>
      </c>
      <c r="C12" s="9">
        <v>0.35299999999999998</v>
      </c>
      <c r="D12" s="9">
        <v>0.622</v>
      </c>
      <c r="E12" s="20">
        <v>2.5000000000000001E-2</v>
      </c>
      <c r="F12" s="9">
        <v>0.64500000000000002</v>
      </c>
      <c r="G12" s="9">
        <v>0.21099999999999999</v>
      </c>
      <c r="H12" s="9">
        <v>0.14399999999999999</v>
      </c>
      <c r="I12" s="8"/>
    </row>
    <row r="13" spans="1:23" ht="8.4" customHeight="1" x14ac:dyDescent="0.15">
      <c r="A13" s="1">
        <v>10</v>
      </c>
      <c r="B13" s="1">
        <v>10</v>
      </c>
      <c r="C13" s="9">
        <v>0.378</v>
      </c>
      <c r="D13" s="9">
        <v>0.59199999999999997</v>
      </c>
      <c r="E13" s="20">
        <v>0.03</v>
      </c>
      <c r="F13" s="9">
        <v>0.63400000000000001</v>
      </c>
      <c r="G13" s="9">
        <v>0.23400000000000001</v>
      </c>
      <c r="H13" s="9">
        <v>0.13200000000000001</v>
      </c>
      <c r="I13" s="8"/>
    </row>
    <row r="14" spans="1:23" ht="8.4" customHeight="1" x14ac:dyDescent="0.15">
      <c r="A14" s="1">
        <v>11</v>
      </c>
      <c r="B14" s="1">
        <v>11</v>
      </c>
      <c r="C14" s="9">
        <v>0.44700000000000001</v>
      </c>
      <c r="D14" s="9">
        <v>0.50700000000000001</v>
      </c>
      <c r="E14" s="20">
        <v>4.5999999999999999E-2</v>
      </c>
      <c r="F14" s="9">
        <v>0.59299999999999997</v>
      </c>
      <c r="G14" s="9">
        <v>0.3</v>
      </c>
      <c r="H14" s="9">
        <v>0.107</v>
      </c>
      <c r="I14" s="8"/>
    </row>
    <row r="15" spans="1:23" ht="8.4" customHeight="1" x14ac:dyDescent="0.15">
      <c r="A15" s="1">
        <v>12</v>
      </c>
      <c r="B15" s="1">
        <v>12</v>
      </c>
      <c r="C15" s="10">
        <v>0.52300000000000002</v>
      </c>
      <c r="D15" s="10">
        <v>0.40500000000000003</v>
      </c>
      <c r="E15" s="21">
        <v>7.1999999999999995E-2</v>
      </c>
      <c r="F15" s="10">
        <v>0.52300000000000002</v>
      </c>
      <c r="G15" s="10">
        <v>0.40500000000000003</v>
      </c>
      <c r="H15" s="10">
        <v>7.1999999999999995E-2</v>
      </c>
      <c r="I15" s="8"/>
    </row>
    <row r="16" spans="1:23" ht="9.75" customHeight="1" x14ac:dyDescent="0.15">
      <c r="A16" s="1" t="s">
        <v>1</v>
      </c>
      <c r="C16" s="1" t="s">
        <v>12</v>
      </c>
      <c r="E16" s="1" t="s">
        <v>13</v>
      </c>
      <c r="F16" s="1" t="s">
        <v>14</v>
      </c>
      <c r="H16" s="1" t="s">
        <v>15</v>
      </c>
    </row>
    <row r="17" spans="1:8" ht="9.75" customHeight="1" x14ac:dyDescent="0.15">
      <c r="A17" s="1">
        <f>ROUNDDOWN(B17,0)</f>
        <v>5</v>
      </c>
      <c r="B17" s="19">
        <f>B25</f>
        <v>5.1320377956903007</v>
      </c>
      <c r="C17" s="8">
        <f>VLOOKUP(A17,A4:H15,3)+(B17-A17)*(VLOOKUP(A17+1,A4:H15,3)-VLOOKUP(A17,A4:H15,3))</f>
        <v>0.15646985198882474</v>
      </c>
      <c r="D17" s="8">
        <f>VLOOKUP(A17,A4:H15,4)+(B17-A17)*(VLOOKUP(A17+1,A4:H15,4)-VLOOKUP(A17,A4:H15,4))</f>
        <v>0.83826607241979467</v>
      </c>
      <c r="E17" s="8">
        <f>VLOOKUP(A17,A4:H15,5)+(B17-A17)*(VLOOKUP(A17+1,A4:H15,5)-VLOOKUP(A17,A4:H15,5))</f>
        <v>5.2640755913806016E-3</v>
      </c>
      <c r="F17" s="8">
        <f>VLOOKUP(A17,A4:H15,6)+(B17-A17)*(VLOOKUP(A17+1,A4:H15,6)-VLOOKUP(A17,A4:H15,6))</f>
        <v>0.5982057763974441</v>
      </c>
      <c r="G17" s="8">
        <f>VLOOKUP(A17,A4:H15,7)+(B17-A17)*(VLOOKUP(A17+1,A4:H15,7)-VLOOKUP(A17,A4:H15,7))</f>
        <v>4.3300944892257519E-2</v>
      </c>
      <c r="H17" s="8">
        <f>VLOOKUP(A17,A4:H15,8)+(B17-A17)*(VLOOKUP(A17+1,A4:H15,8)-VLOOKUP(A17,A4:H15,8))</f>
        <v>0.35849327871029835</v>
      </c>
    </row>
    <row r="18" spans="1:8" ht="9.75" customHeight="1" x14ac:dyDescent="0.15">
      <c r="C18" s="11"/>
      <c r="D18" s="11"/>
      <c r="E18" s="11"/>
      <c r="F18" s="11"/>
      <c r="G18" s="11"/>
      <c r="H18" s="11"/>
    </row>
    <row r="19" spans="1:8" x14ac:dyDescent="0.15">
      <c r="A19" s="17" t="s">
        <v>18</v>
      </c>
      <c r="B19" s="22">
        <v>100</v>
      </c>
      <c r="C19" s="11" t="s">
        <v>19</v>
      </c>
      <c r="D19" s="11"/>
      <c r="E19" s="11"/>
      <c r="F19" s="11"/>
      <c r="G19" s="11"/>
      <c r="H19" s="11"/>
    </row>
    <row r="20" spans="1:8" x14ac:dyDescent="0.15">
      <c r="A20" s="17" t="s">
        <v>22</v>
      </c>
      <c r="B20" s="1">
        <v>0.5</v>
      </c>
      <c r="E20" s="11"/>
      <c r="F20" s="11"/>
      <c r="G20" s="11"/>
      <c r="H20" s="11"/>
    </row>
    <row r="21" spans="1:8" ht="12" customHeight="1" x14ac:dyDescent="0.15">
      <c r="A21" s="17" t="s">
        <v>20</v>
      </c>
      <c r="B21" s="22">
        <v>25</v>
      </c>
      <c r="C21" s="11" t="s">
        <v>21</v>
      </c>
      <c r="D21" s="11"/>
    </row>
    <row r="22" spans="1:8" x14ac:dyDescent="0.15">
      <c r="A22" s="1" t="s">
        <v>2</v>
      </c>
      <c r="B22" s="1" t="s">
        <v>3</v>
      </c>
      <c r="D22" s="1" t="s">
        <v>4</v>
      </c>
    </row>
    <row r="23" spans="1:8" x14ac:dyDescent="0.15">
      <c r="A23" s="18" t="s">
        <v>23</v>
      </c>
      <c r="B23" s="14">
        <v>68.912765494759199</v>
      </c>
      <c r="C23" s="17" t="s">
        <v>5</v>
      </c>
      <c r="D23" s="8">
        <f>B23+B24-B19-B21</f>
        <v>-2.663048883277952E-5</v>
      </c>
    </row>
    <row r="24" spans="1:8" x14ac:dyDescent="0.15">
      <c r="A24" s="18" t="s">
        <v>24</v>
      </c>
      <c r="B24" s="15">
        <v>56.087207874751961</v>
      </c>
      <c r="C24" s="17" t="s">
        <v>6</v>
      </c>
      <c r="D24" s="1">
        <f>B24*C17+B23*F17-B19*B20</f>
        <v>-2.8498883693828247E-5</v>
      </c>
    </row>
    <row r="25" spans="1:8" x14ac:dyDescent="0.15">
      <c r="A25" s="18" t="s">
        <v>25</v>
      </c>
      <c r="B25" s="16">
        <v>5.1320377956903007</v>
      </c>
      <c r="C25" s="17" t="s">
        <v>7</v>
      </c>
      <c r="D25" s="1">
        <f>B24*E17+B23*H17-B21</f>
        <v>1.0549172312579458E-5</v>
      </c>
    </row>
    <row r="26" spans="1:8" x14ac:dyDescent="0.15">
      <c r="B26" s="12"/>
      <c r="D26" s="1">
        <f>SUMSQ(D23:D25)</f>
        <v>1.6326543437476373E-9</v>
      </c>
      <c r="E26" s="13"/>
    </row>
    <row r="27" spans="1:8" x14ac:dyDescent="0.15">
      <c r="B27" s="12"/>
    </row>
    <row r="28" spans="1:8" x14ac:dyDescent="0.15">
      <c r="A28" s="1" t="s">
        <v>27</v>
      </c>
      <c r="B28" s="8">
        <f>(B23*F17)/(B19*B20)</f>
        <v>0.82448028772974846</v>
      </c>
    </row>
    <row r="29" spans="1:8" x14ac:dyDescent="0.15">
      <c r="A29" s="1" t="s">
        <v>29</v>
      </c>
      <c r="B29" s="12"/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40" r:id="rId4">
          <objectPr defaultSize="0" autoPict="0" r:id="rId5">
            <anchor moveWithCells="1" sizeWithCells="1">
              <from>
                <xdr:col>8</xdr:col>
                <xdr:colOff>60960</xdr:colOff>
                <xdr:row>21</xdr:row>
                <xdr:rowOff>114300</xdr:rowOff>
              </from>
              <to>
                <xdr:col>10</xdr:col>
                <xdr:colOff>167640</xdr:colOff>
                <xdr:row>23</xdr:row>
                <xdr:rowOff>30480</xdr:rowOff>
              </to>
            </anchor>
          </objectPr>
        </oleObject>
      </mc:Choice>
      <mc:Fallback>
        <oleObject progId="Equation.3" shapeId="1040" r:id="rId4"/>
      </mc:Fallback>
    </mc:AlternateContent>
    <mc:AlternateContent xmlns:mc="http://schemas.openxmlformats.org/markup-compatibility/2006">
      <mc:Choice Requires="x14">
        <oleObject progId="Equation.3" shapeId="1041" r:id="rId6">
          <objectPr defaultSize="0" autoPict="0" r:id="rId7">
            <anchor moveWithCells="1" sizeWithCells="1">
              <from>
                <xdr:col>8</xdr:col>
                <xdr:colOff>76200</xdr:colOff>
                <xdr:row>23</xdr:row>
                <xdr:rowOff>53340</xdr:rowOff>
              </from>
              <to>
                <xdr:col>11</xdr:col>
                <xdr:colOff>60960</xdr:colOff>
                <xdr:row>25</xdr:row>
                <xdr:rowOff>7620</xdr:rowOff>
              </to>
            </anchor>
          </objectPr>
        </oleObject>
      </mc:Choice>
      <mc:Fallback>
        <oleObject progId="Equation.3" shapeId="1041" r:id="rId6"/>
      </mc:Fallback>
    </mc:AlternateContent>
    <mc:AlternateContent xmlns:mc="http://schemas.openxmlformats.org/markup-compatibility/2006">
      <mc:Choice Requires="x14">
        <oleObject progId="Equation.3" shapeId="1042" r:id="rId8">
          <objectPr defaultSize="0" autoPict="0" r:id="rId9">
            <anchor moveWithCells="1" sizeWithCells="1">
              <from>
                <xdr:col>8</xdr:col>
                <xdr:colOff>99060</xdr:colOff>
                <xdr:row>24</xdr:row>
                <xdr:rowOff>121920</xdr:rowOff>
              </from>
              <to>
                <xdr:col>10</xdr:col>
                <xdr:colOff>411480</xdr:colOff>
                <xdr:row>26</xdr:row>
                <xdr:rowOff>68580</xdr:rowOff>
              </to>
            </anchor>
          </objectPr>
        </oleObject>
      </mc:Choice>
      <mc:Fallback>
        <oleObject progId="Equation.3" shapeId="1042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6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例題20酢酸単段抽出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dcterms:created xsi:type="dcterms:W3CDTF">2004-08-27T06:48:32Z</dcterms:created>
  <dcterms:modified xsi:type="dcterms:W3CDTF">2018-02-21T09:16:25Z</dcterms:modified>
</cp:coreProperties>
</file>