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olab200\Dropbox\2017\COCOChemSepで学ぶ化学工学\fsd&amp;xls\"/>
    </mc:Choice>
  </mc:AlternateContent>
  <bookViews>
    <workbookView xWindow="5250" yWindow="255" windowWidth="18675" windowHeight="11970" activeTab="2"/>
  </bookViews>
  <sheets>
    <sheet name="例題5.2 メタン理論燃焼温度" sheetId="3" r:id="rId1"/>
    <sheet name="理論燃焼温度資料" sheetId="2" r:id="rId2"/>
    <sheet name="例題5.3 メタン過剰空気を含む理論燃焼温度" sheetId="1" r:id="rId3"/>
  </sheets>
  <definedNames>
    <definedName name="solver_adj" localSheetId="0" hidden="1">'例題5.2 メタン理論燃焼温度'!#REF!</definedName>
    <definedName name="solver_adj" localSheetId="2" hidden="1">'例題5.3 メタン過剰空気を含む理論燃焼温度'!#REF!</definedName>
    <definedName name="solver_cvg" localSheetId="0" hidden="1">0.0001</definedName>
    <definedName name="solver_cvg" localSheetId="2" hidden="1">0.0001</definedName>
    <definedName name="solver_drv" localSheetId="0" hidden="1">1</definedName>
    <definedName name="solver_drv" localSheetId="2" hidden="1">1</definedName>
    <definedName name="solver_est" localSheetId="0" hidden="1">1</definedName>
    <definedName name="solver_est" localSheetId="2" hidden="1">1</definedName>
    <definedName name="solver_itr" localSheetId="0" hidden="1">100</definedName>
    <definedName name="solver_itr" localSheetId="2" hidden="1">100</definedName>
    <definedName name="solver_lin" localSheetId="0" hidden="1">2</definedName>
    <definedName name="solver_lin" localSheetId="2" hidden="1">2</definedName>
    <definedName name="solver_neg" localSheetId="0" hidden="1">2</definedName>
    <definedName name="solver_neg" localSheetId="2" hidden="1">2</definedName>
    <definedName name="solver_num" localSheetId="0" hidden="1">0</definedName>
    <definedName name="solver_num" localSheetId="2" hidden="1">0</definedName>
    <definedName name="solver_nwt" localSheetId="0" hidden="1">2</definedName>
    <definedName name="solver_nwt" localSheetId="2" hidden="1">2</definedName>
    <definedName name="solver_opt" localSheetId="0" hidden="1">'例題5.2 メタン理論燃焼温度'!#REF!</definedName>
    <definedName name="solver_opt" localSheetId="2" hidden="1">'例題5.3 メタン過剰空気を含む理論燃焼温度'!#REF!</definedName>
    <definedName name="solver_pre" localSheetId="0" hidden="1">0.000001</definedName>
    <definedName name="solver_pre" localSheetId="2" hidden="1">0.000001</definedName>
    <definedName name="solver_scl" localSheetId="0" hidden="1">2</definedName>
    <definedName name="solver_scl" localSheetId="2" hidden="1">2</definedName>
    <definedName name="solver_sho" localSheetId="0" hidden="1">2</definedName>
    <definedName name="solver_sho" localSheetId="2" hidden="1">2</definedName>
    <definedName name="solver_tim" localSheetId="0" hidden="1">100</definedName>
    <definedName name="solver_tim" localSheetId="2" hidden="1">100</definedName>
    <definedName name="solver_tol" localSheetId="0" hidden="1">0.05</definedName>
    <definedName name="solver_tol" localSheetId="2" hidden="1">0.05</definedName>
    <definedName name="solver_typ" localSheetId="0" hidden="1">2</definedName>
    <definedName name="solver_typ" localSheetId="2" hidden="1">2</definedName>
    <definedName name="solver_val" localSheetId="0" hidden="1">0</definedName>
    <definedName name="solver_val" localSheetId="2" hidden="1">0</definedName>
  </definedNames>
  <calcPr calcId="162913"/>
</workbook>
</file>

<file path=xl/calcChain.xml><?xml version="1.0" encoding="utf-8"?>
<calcChain xmlns="http://schemas.openxmlformats.org/spreadsheetml/2006/main">
  <c r="Z10" i="1" l="1"/>
  <c r="X10" i="1"/>
  <c r="Z9" i="1"/>
  <c r="X9" i="1" s="1"/>
  <c r="Z8" i="1"/>
  <c r="X8" i="1" s="1"/>
  <c r="X7" i="1"/>
  <c r="Z7" i="1"/>
  <c r="Z5" i="1"/>
  <c r="X5" i="1" s="1"/>
  <c r="X4" i="1"/>
  <c r="Z4" i="1"/>
  <c r="E4" i="3" l="1"/>
  <c r="E5" i="3" s="1"/>
  <c r="D5" i="3"/>
  <c r="D4" i="3"/>
  <c r="K3" i="3"/>
  <c r="M3" i="3"/>
  <c r="F3" i="3"/>
  <c r="E12" i="2"/>
  <c r="C12" i="2"/>
  <c r="E11" i="2"/>
  <c r="C11" i="2"/>
  <c r="E10" i="2"/>
  <c r="C10" i="2"/>
  <c r="E9" i="2"/>
  <c r="C9" i="2"/>
  <c r="E8" i="2"/>
  <c r="C8" i="2"/>
  <c r="E7" i="2"/>
  <c r="C7" i="2"/>
  <c r="E6" i="2"/>
  <c r="C6" i="2"/>
  <c r="L8" i="1"/>
  <c r="K5" i="1"/>
  <c r="M5" i="1" s="1"/>
  <c r="E6" i="1"/>
  <c r="K6" i="1" s="1"/>
  <c r="M6" i="1" s="1"/>
  <c r="L7" i="1"/>
  <c r="E7" i="1"/>
  <c r="F7" i="1"/>
  <c r="E8" i="1"/>
  <c r="F8" i="1" s="1"/>
  <c r="E11" i="1"/>
  <c r="F11" i="1"/>
  <c r="D11" i="1"/>
  <c r="F5" i="1"/>
  <c r="D7" i="1"/>
  <c r="D8" i="1"/>
  <c r="D6" i="1"/>
  <c r="F4" i="3"/>
  <c r="K4" i="3"/>
  <c r="M4" i="3" s="1"/>
  <c r="K7" i="1"/>
  <c r="M7" i="1" s="1"/>
  <c r="F6" i="1"/>
  <c r="K11" i="1"/>
  <c r="M6" i="3" l="1"/>
  <c r="F5" i="3"/>
  <c r="K5" i="3"/>
  <c r="M5" i="3" s="1"/>
  <c r="K8" i="1"/>
  <c r="M8" i="1" s="1"/>
  <c r="M9" i="1" s="1"/>
</calcChain>
</file>

<file path=xl/comments1.xml><?xml version="1.0" encoding="utf-8"?>
<comments xmlns="http://schemas.openxmlformats.org/spreadsheetml/2006/main">
  <authors>
    <author>Itolab11</author>
  </authors>
  <commentList>
    <comment ref="M6" authorId="0" shapeId="0">
      <text>
        <r>
          <rPr>
            <sz val="11"/>
            <color indexed="81"/>
            <rFont val="ＭＳ Ｐゴシック"/>
            <family val="3"/>
            <charset val="128"/>
          </rPr>
          <t>=SUM(M3:M7)</t>
        </r>
      </text>
    </comment>
  </commentList>
</comments>
</file>

<file path=xl/sharedStrings.xml><?xml version="1.0" encoding="utf-8"?>
<sst xmlns="http://schemas.openxmlformats.org/spreadsheetml/2006/main" count="85" uniqueCount="72">
  <si>
    <t>T1</t>
    <phoneticPr fontId="1"/>
  </si>
  <si>
    <t>T2</t>
    <phoneticPr fontId="1"/>
  </si>
  <si>
    <t>Cp at T2</t>
    <phoneticPr fontId="1"/>
  </si>
  <si>
    <t>n</t>
    <phoneticPr fontId="1"/>
  </si>
  <si>
    <t>[℃]</t>
    <phoneticPr fontId="1"/>
  </si>
  <si>
    <t>[J/(mol-K)]</t>
    <phoneticPr fontId="1"/>
  </si>
  <si>
    <t>a</t>
  </si>
  <si>
    <t>∫Cpdt</t>
    <phoneticPr fontId="1"/>
  </si>
  <si>
    <t>窒素</t>
    <rPh sb="0" eb="2">
      <t>チッソ</t>
    </rPh>
    <phoneticPr fontId="1"/>
  </si>
  <si>
    <t>水蒸気</t>
    <rPh sb="0" eb="3">
      <t>スイジョウキ</t>
    </rPh>
    <phoneticPr fontId="1"/>
  </si>
  <si>
    <t>二酸化炭素</t>
    <rPh sb="0" eb="3">
      <t>ニサンカ</t>
    </rPh>
    <rPh sb="3" eb="5">
      <t>タンソ</t>
    </rPh>
    <phoneticPr fontId="1"/>
  </si>
  <si>
    <t xml:space="preserve">b </t>
    <phoneticPr fontId="1"/>
  </si>
  <si>
    <t xml:space="preserve">c </t>
    <phoneticPr fontId="1"/>
  </si>
  <si>
    <t>d</t>
    <phoneticPr fontId="1"/>
  </si>
  <si>
    <t>[J/mol]</t>
    <phoneticPr fontId="1"/>
  </si>
  <si>
    <t>[mol]</t>
    <phoneticPr fontId="1"/>
  </si>
  <si>
    <t>[kJ]</t>
    <phoneticPr fontId="1"/>
  </si>
  <si>
    <r>
      <t>H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O</t>
    </r>
    <phoneticPr fontId="1"/>
  </si>
  <si>
    <r>
      <t>CO</t>
    </r>
    <r>
      <rPr>
        <vertAlign val="subscript"/>
        <sz val="11"/>
        <rFont val="ＭＳ Ｐゴシック"/>
        <family val="3"/>
        <charset val="128"/>
      </rPr>
      <t>2</t>
    </r>
    <phoneticPr fontId="1"/>
  </si>
  <si>
    <t>mol</t>
    <phoneticPr fontId="1"/>
  </si>
  <si>
    <t>過剰空気率</t>
    <rPh sb="0" eb="2">
      <t>カジョウ</t>
    </rPh>
    <rPh sb="2" eb="4">
      <t>クウキ</t>
    </rPh>
    <rPh sb="4" eb="5">
      <t>リツ</t>
    </rPh>
    <phoneticPr fontId="1"/>
  </si>
  <si>
    <t>理論燃焼温度</t>
    <rPh sb="0" eb="2">
      <t>リロン</t>
    </rPh>
    <rPh sb="2" eb="4">
      <t>ネンショウ</t>
    </rPh>
    <rPh sb="4" eb="6">
      <t>オンド</t>
    </rPh>
    <phoneticPr fontId="1"/>
  </si>
  <si>
    <t>℃</t>
    <phoneticPr fontId="1"/>
  </si>
  <si>
    <t>メタン</t>
    <phoneticPr fontId="1"/>
  </si>
  <si>
    <t>CH4</t>
    <phoneticPr fontId="1"/>
  </si>
  <si>
    <t>A.L. Myers and W.D. Seider: Introduction to Chemical Engineering and Computer Calculations,  Prentice-Hall (1976)</t>
    <phoneticPr fontId="6"/>
  </si>
  <si>
    <t>炭化水素の断熱火炎温度</t>
    <rPh sb="0" eb="2">
      <t>タンカ</t>
    </rPh>
    <rPh sb="2" eb="4">
      <t>スイソ</t>
    </rPh>
    <rPh sb="5" eb="7">
      <t>ダンネツ</t>
    </rPh>
    <rPh sb="7" eb="9">
      <t>カエン</t>
    </rPh>
    <rPh sb="9" eb="11">
      <t>オンド</t>
    </rPh>
    <phoneticPr fontId="6"/>
  </si>
  <si>
    <t>計算値</t>
    <rPh sb="0" eb="3">
      <t>ケイサンチ</t>
    </rPh>
    <phoneticPr fontId="6"/>
  </si>
  <si>
    <t>実測値</t>
    <rPh sb="0" eb="3">
      <t>ジッソクチ</t>
    </rPh>
    <phoneticPr fontId="6"/>
  </si>
  <si>
    <t>K</t>
    <phoneticPr fontId="6"/>
  </si>
  <si>
    <t>℃</t>
    <phoneticPr fontId="6"/>
  </si>
  <si>
    <t>K</t>
    <phoneticPr fontId="6"/>
  </si>
  <si>
    <t>H2</t>
    <phoneticPr fontId="6"/>
  </si>
  <si>
    <t>CH4</t>
    <phoneticPr fontId="6"/>
  </si>
  <si>
    <t>C2H6</t>
    <phoneticPr fontId="6"/>
  </si>
  <si>
    <t>C2H4</t>
    <phoneticPr fontId="6"/>
  </si>
  <si>
    <t>C2H2</t>
    <phoneticPr fontId="6"/>
  </si>
  <si>
    <t>n-C3H8</t>
    <phoneticPr fontId="6"/>
  </si>
  <si>
    <t>n-C4H10</t>
    <phoneticPr fontId="6"/>
  </si>
  <si>
    <t>飽和炭化水素の断熱火炎温度は炭素数により増加する</t>
    <rPh sb="0" eb="2">
      <t>ホウワ</t>
    </rPh>
    <rPh sb="2" eb="4">
      <t>タンカ</t>
    </rPh>
    <rPh sb="4" eb="6">
      <t>スイソ</t>
    </rPh>
    <rPh sb="7" eb="9">
      <t>ダンネツ</t>
    </rPh>
    <rPh sb="9" eb="11">
      <t>カエン</t>
    </rPh>
    <rPh sb="11" eb="13">
      <t>オンド</t>
    </rPh>
    <rPh sb="14" eb="17">
      <t>タンソスウ</t>
    </rPh>
    <rPh sb="20" eb="22">
      <t>ゾウカ</t>
    </rPh>
    <phoneticPr fontId="6"/>
  </si>
  <si>
    <t>不飽和度が大きいと火炎温度が増加する</t>
    <rPh sb="0" eb="3">
      <t>フホウワ</t>
    </rPh>
    <rPh sb="3" eb="4">
      <t>ド</t>
    </rPh>
    <rPh sb="5" eb="6">
      <t>オオ</t>
    </rPh>
    <rPh sb="9" eb="11">
      <t>カエン</t>
    </rPh>
    <rPh sb="11" eb="13">
      <t>オンド</t>
    </rPh>
    <rPh sb="14" eb="16">
      <t>ゾウカ</t>
    </rPh>
    <phoneticPr fontId="6"/>
  </si>
  <si>
    <t>実測が低いのは主に燃焼生成物の部分解離による　例えばCO2→CO+(1/2)O2</t>
    <rPh sb="0" eb="2">
      <t>ジッソク</t>
    </rPh>
    <rPh sb="3" eb="4">
      <t>ヒク</t>
    </rPh>
    <rPh sb="7" eb="8">
      <t>オモ</t>
    </rPh>
    <rPh sb="9" eb="11">
      <t>ネンショウ</t>
    </rPh>
    <rPh sb="11" eb="14">
      <t>セイセイブツ</t>
    </rPh>
    <rPh sb="15" eb="17">
      <t>ブブン</t>
    </rPh>
    <rPh sb="17" eb="19">
      <t>カイリ</t>
    </rPh>
    <rPh sb="23" eb="24">
      <t>タト</t>
    </rPh>
    <phoneticPr fontId="6"/>
  </si>
  <si>
    <t>T0</t>
    <phoneticPr fontId="1"/>
  </si>
  <si>
    <t>Cp=a+bT+cT^2+dT^3 ( Cp[J/(mol-K)] Tin [K])</t>
    <phoneticPr fontId="1"/>
  </si>
  <si>
    <t>ΔH=n∫Cpdt</t>
    <phoneticPr fontId="1"/>
  </si>
  <si>
    <r>
      <t>N</t>
    </r>
    <r>
      <rPr>
        <vertAlign val="subscript"/>
        <sz val="11"/>
        <rFont val="ＭＳ Ｐゴシック"/>
        <family val="3"/>
        <charset val="128"/>
      </rPr>
      <t>2</t>
    </r>
    <phoneticPr fontId="1"/>
  </si>
  <si>
    <t>生成物</t>
    <rPh sb="0" eb="3">
      <t>セイセイブツ</t>
    </rPh>
    <phoneticPr fontId="1"/>
  </si>
  <si>
    <t>COCO&lt;ReacCH4&gt;</t>
    <phoneticPr fontId="1"/>
  </si>
  <si>
    <t>過剰空気率</t>
    <rPh sb="0" eb="2">
      <t>カジョウ</t>
    </rPh>
    <rPh sb="2" eb="4">
      <t>クウキ</t>
    </rPh>
    <rPh sb="4" eb="5">
      <t>リツ</t>
    </rPh>
    <phoneticPr fontId="1"/>
  </si>
  <si>
    <t>O2</t>
    <phoneticPr fontId="1"/>
  </si>
  <si>
    <t>N2</t>
    <phoneticPr fontId="1"/>
  </si>
  <si>
    <t>反応物</t>
    <rPh sb="0" eb="2">
      <t>ハンノウ</t>
    </rPh>
    <rPh sb="2" eb="3">
      <t>ブツ</t>
    </rPh>
    <phoneticPr fontId="1"/>
  </si>
  <si>
    <t>生成物</t>
    <rPh sb="0" eb="2">
      <t>セイセイ</t>
    </rPh>
    <rPh sb="2" eb="3">
      <t>ブツ</t>
    </rPh>
    <phoneticPr fontId="1"/>
  </si>
  <si>
    <t>空気mol</t>
    <rPh sb="0" eb="2">
      <t>クウキ</t>
    </rPh>
    <phoneticPr fontId="1"/>
  </si>
  <si>
    <t>CH4</t>
    <phoneticPr fontId="1"/>
  </si>
  <si>
    <t>O2</t>
    <phoneticPr fontId="1"/>
  </si>
  <si>
    <t>燃焼温度℃</t>
    <rPh sb="0" eb="2">
      <t>ネンショウ</t>
    </rPh>
    <rPh sb="2" eb="4">
      <t>オンド</t>
    </rPh>
    <phoneticPr fontId="1"/>
  </si>
  <si>
    <r>
      <rPr>
        <sz val="11"/>
        <rFont val="ＭＳ Ｐゴシック"/>
        <family val="3"/>
        <charset val="128"/>
      </rPr>
      <t>理論酸素</t>
    </r>
    <r>
      <rPr>
        <sz val="11"/>
        <rFont val="Arial"/>
        <family val="2"/>
      </rPr>
      <t>=</t>
    </r>
    <rPh sb="0" eb="2">
      <t>リロン</t>
    </rPh>
    <rPh sb="2" eb="4">
      <t>サンソ</t>
    </rPh>
    <phoneticPr fontId="1"/>
  </si>
  <si>
    <r>
      <rPr>
        <sz val="11"/>
        <rFont val="ＭＳ Ｐゴシック"/>
        <family val="3"/>
        <charset val="128"/>
      </rPr>
      <t>過剰空気率</t>
    </r>
    <r>
      <rPr>
        <sz val="11"/>
        <rFont val="Arial"/>
        <family val="2"/>
      </rPr>
      <t>=</t>
    </r>
    <rPh sb="0" eb="2">
      <t>カジョウ</t>
    </rPh>
    <rPh sb="2" eb="4">
      <t>クウキ</t>
    </rPh>
    <rPh sb="4" eb="5">
      <t>リツ</t>
    </rPh>
    <phoneticPr fontId="1"/>
  </si>
  <si>
    <r>
      <rPr>
        <sz val="11"/>
        <rFont val="ＭＳ Ｐゴシック"/>
        <family val="3"/>
        <charset val="128"/>
      </rPr>
      <t>∫</t>
    </r>
    <r>
      <rPr>
        <sz val="11"/>
        <rFont val="Arial"/>
        <family val="2"/>
      </rPr>
      <t>Cpdt</t>
    </r>
    <phoneticPr fontId="1"/>
  </si>
  <si>
    <r>
      <t>ΔH=n</t>
    </r>
    <r>
      <rPr>
        <sz val="11"/>
        <rFont val="ＭＳ Ｐゴシック"/>
        <family val="3"/>
        <charset val="128"/>
      </rPr>
      <t>∫</t>
    </r>
    <r>
      <rPr>
        <sz val="11"/>
        <rFont val="Arial"/>
        <family val="2"/>
      </rPr>
      <t>Cpdt</t>
    </r>
    <phoneticPr fontId="1"/>
  </si>
  <si>
    <r>
      <rPr>
        <sz val="11"/>
        <rFont val="ＭＳ Ｐゴシック"/>
        <family val="3"/>
        <charset val="128"/>
      </rPr>
      <t>生成物</t>
    </r>
    <rPh sb="0" eb="3">
      <t>セイセイブツ</t>
    </rPh>
    <phoneticPr fontId="1"/>
  </si>
  <si>
    <r>
      <rPr>
        <sz val="11"/>
        <rFont val="ＭＳ Ｐゴシック"/>
        <family val="3"/>
        <charset val="128"/>
      </rPr>
      <t>二酸化炭素</t>
    </r>
    <rPh sb="0" eb="3">
      <t>ニサンカ</t>
    </rPh>
    <rPh sb="3" eb="5">
      <t>タンソ</t>
    </rPh>
    <phoneticPr fontId="1"/>
  </si>
  <si>
    <r>
      <t>CO</t>
    </r>
    <r>
      <rPr>
        <vertAlign val="subscript"/>
        <sz val="11"/>
        <rFont val="Arial"/>
        <family val="2"/>
      </rPr>
      <t>2</t>
    </r>
    <phoneticPr fontId="1"/>
  </si>
  <si>
    <r>
      <rPr>
        <sz val="11"/>
        <rFont val="ＭＳ Ｐゴシック"/>
        <family val="3"/>
        <charset val="128"/>
      </rPr>
      <t>水蒸気</t>
    </r>
    <rPh sb="0" eb="3">
      <t>スイジョウキ</t>
    </rPh>
    <phoneticPr fontId="1"/>
  </si>
  <si>
    <r>
      <t>H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O</t>
    </r>
    <phoneticPr fontId="1"/>
  </si>
  <si>
    <r>
      <rPr>
        <sz val="11"/>
        <rFont val="ＭＳ Ｐゴシック"/>
        <family val="3"/>
        <charset val="128"/>
      </rPr>
      <t>窒素</t>
    </r>
    <rPh sb="0" eb="2">
      <t>チッソ</t>
    </rPh>
    <phoneticPr fontId="1"/>
  </si>
  <si>
    <r>
      <t>N</t>
    </r>
    <r>
      <rPr>
        <vertAlign val="subscript"/>
        <sz val="11"/>
        <rFont val="Arial"/>
        <family val="2"/>
      </rPr>
      <t>2</t>
    </r>
    <phoneticPr fontId="1"/>
  </si>
  <si>
    <r>
      <rPr>
        <sz val="11"/>
        <rFont val="ＭＳ Ｐゴシック"/>
        <family val="3"/>
        <charset val="128"/>
      </rPr>
      <t>酸素</t>
    </r>
    <rPh sb="0" eb="2">
      <t>サンソ</t>
    </rPh>
    <phoneticPr fontId="1"/>
  </si>
  <si>
    <r>
      <t>O</t>
    </r>
    <r>
      <rPr>
        <vertAlign val="subscript"/>
        <sz val="11"/>
        <rFont val="Arial"/>
        <family val="2"/>
      </rPr>
      <t>2</t>
    </r>
    <phoneticPr fontId="1"/>
  </si>
  <si>
    <t>[°C]</t>
    <phoneticPr fontId="1"/>
  </si>
  <si>
    <t>[°C]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</si>
</sst>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_ "/>
    <numFmt numFmtId="178" formatCode="0.00_ "/>
    <numFmt numFmtId="179" formatCode="0.000E+00"/>
    <numFmt numFmtId="180" formatCode="0.000_ "/>
  </numFmts>
  <fonts count="14" x14ac:knownFonts="1"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0"/>
      <name val="ｺﾞｼｯｸ"/>
      <family val="3"/>
      <charset val="128"/>
    </font>
    <font>
      <sz val="6"/>
      <name val="ｺﾞｼｯｸ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Arial"/>
      <family val="2"/>
    </font>
    <font>
      <vertAlign val="subscript"/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178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Font="1" applyFill="1">
      <alignment vertical="center"/>
    </xf>
    <xf numFmtId="4" fontId="2" fillId="0" borderId="0" xfId="0" applyNumberFormat="1" applyFont="1" applyFill="1" applyBorder="1" applyAlignment="1" applyProtection="1"/>
    <xf numFmtId="0" fontId="2" fillId="0" borderId="0" xfId="0" applyFont="1" applyBorder="1">
      <alignment vertical="center"/>
    </xf>
    <xf numFmtId="176" fontId="2" fillId="0" borderId="1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0" xfId="1" applyFont="1"/>
    <xf numFmtId="0" fontId="2" fillId="0" borderId="0" xfId="0" applyFont="1" applyAlignment="1"/>
    <xf numFmtId="176" fontId="2" fillId="0" borderId="0" xfId="0" applyNumberFormat="1" applyFont="1">
      <alignment vertical="center"/>
    </xf>
    <xf numFmtId="11" fontId="2" fillId="0" borderId="0" xfId="0" applyNumberFormat="1" applyFont="1">
      <alignment vertical="center"/>
    </xf>
    <xf numFmtId="4" fontId="7" fillId="0" borderId="0" xfId="0" applyNumberFormat="1" applyFont="1" applyFill="1" applyBorder="1" applyAlignment="1" applyProtection="1"/>
    <xf numFmtId="179" fontId="7" fillId="0" borderId="0" xfId="0" applyNumberFormat="1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177" fontId="9" fillId="0" borderId="0" xfId="0" applyNumberFormat="1" applyFont="1">
      <alignment vertical="center"/>
    </xf>
    <xf numFmtId="0" fontId="9" fillId="0" borderId="0" xfId="0" applyFont="1" applyFill="1">
      <alignment vertical="center"/>
    </xf>
    <xf numFmtId="176" fontId="9" fillId="0" borderId="1" xfId="0" applyNumberFormat="1" applyFont="1" applyFill="1" applyBorder="1">
      <alignment vertical="center"/>
    </xf>
    <xf numFmtId="176" fontId="9" fillId="0" borderId="0" xfId="0" applyNumberFormat="1" applyFont="1">
      <alignment vertical="center"/>
    </xf>
    <xf numFmtId="176" fontId="11" fillId="0" borderId="0" xfId="0" applyNumberFormat="1" applyFont="1" applyFill="1" applyBorder="1" applyAlignment="1" applyProtection="1"/>
    <xf numFmtId="11" fontId="11" fillId="0" borderId="0" xfId="0" applyNumberFormat="1" applyFont="1">
      <alignment vertical="center"/>
    </xf>
    <xf numFmtId="0" fontId="9" fillId="0" borderId="0" xfId="0" applyFont="1" applyBorder="1">
      <alignment vertical="center"/>
    </xf>
    <xf numFmtId="176" fontId="9" fillId="0" borderId="0" xfId="0" applyNumberFormat="1" applyFont="1" applyFill="1" applyBorder="1">
      <alignment vertical="center"/>
    </xf>
    <xf numFmtId="180" fontId="9" fillId="0" borderId="0" xfId="0" applyNumberFormat="1" applyFont="1" applyBorder="1">
      <alignment vertical="center"/>
    </xf>
    <xf numFmtId="176" fontId="12" fillId="0" borderId="0" xfId="0" applyNumberFormat="1" applyFont="1">
      <alignment vertical="center"/>
    </xf>
    <xf numFmtId="0" fontId="13" fillId="0" borderId="0" xfId="0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13653136531366"/>
          <c:y val="6.5445109831466064E-2"/>
          <c:w val="0.79151291512915134"/>
          <c:h val="0.76178107843826492"/>
        </c:manualLayout>
      </c:layout>
      <c:scatterChart>
        <c:scatterStyle val="smoothMarker"/>
        <c:varyColors val="0"/>
        <c:ser>
          <c:idx val="1"/>
          <c:order val="0"/>
          <c:spPr>
            <a:ln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'例題5.2 メタン理論燃焼温度'!$A$26:$A$37</c:f>
              <c:numCache>
                <c:formatCode>General</c:formatCode>
                <c:ptCount val="12"/>
                <c:pt idx="0">
                  <c:v>25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2055.5</c:v>
                </c:pt>
              </c:numCache>
            </c:numRef>
          </c:xVal>
          <c:yVal>
            <c:numRef>
              <c:f>'例題5.2 メタン理論燃焼温度'!$B$26:$B$38</c:f>
              <c:numCache>
                <c:formatCode>General</c:formatCode>
                <c:ptCount val="13"/>
                <c:pt idx="0">
                  <c:v>-802.3</c:v>
                </c:pt>
                <c:pt idx="1">
                  <c:v>-744.95999999999992</c:v>
                </c:pt>
                <c:pt idx="2">
                  <c:v>-675.69999999999993</c:v>
                </c:pt>
                <c:pt idx="3">
                  <c:v>-602.88</c:v>
                </c:pt>
                <c:pt idx="4">
                  <c:v>-526.8599999999999</c:v>
                </c:pt>
                <c:pt idx="5">
                  <c:v>-448.03999999999996</c:v>
                </c:pt>
                <c:pt idx="6">
                  <c:v>-366.77</c:v>
                </c:pt>
                <c:pt idx="7">
                  <c:v>-283.44999999999993</c:v>
                </c:pt>
                <c:pt idx="8">
                  <c:v>-198.39</c:v>
                </c:pt>
                <c:pt idx="9">
                  <c:v>-111.94999999999993</c:v>
                </c:pt>
                <c:pt idx="10">
                  <c:v>-24.449999999999932</c:v>
                </c:pt>
                <c:pt idx="1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B22-485F-A73A-8989DF11E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252272"/>
        <c:axId val="1"/>
      </c:scatterChart>
      <c:valAx>
        <c:axId val="867252272"/>
        <c:scaling>
          <c:orientation val="minMax"/>
          <c:max val="22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 [℃]</a:t>
                </a:r>
              </a:p>
            </c:rich>
          </c:tx>
          <c:layout>
            <c:manualLayout>
              <c:xMode val="edge"/>
              <c:yMode val="edge"/>
              <c:x val="0.44742043400181386"/>
              <c:y val="0.909980826864727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900"/>
        <c:crossBetween val="midCat"/>
        <c:majorUnit val="400"/>
        <c:minorUnit val="100"/>
      </c:valAx>
      <c:valAx>
        <c:axId val="1"/>
        <c:scaling>
          <c:orientation val="minMax"/>
          <c:max val="100"/>
          <c:min val="-900"/>
        </c:scaling>
        <c:delete val="0"/>
        <c:axPos val="l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エンタルピー　H [kJ]</a:t>
                </a:r>
              </a:p>
            </c:rich>
          </c:tx>
          <c:layout>
            <c:manualLayout>
              <c:xMode val="edge"/>
              <c:yMode val="edge"/>
              <c:x val="2.0603374234971204E-3"/>
              <c:y val="0.20977085311144616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867252272"/>
        <c:crossesAt val="0"/>
        <c:crossBetween val="midCat"/>
        <c:majorUnit val="100"/>
        <c:minorUnit val="50"/>
      </c:valAx>
      <c:spPr>
        <a:noFill/>
        <a:ln w="190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71966033343716"/>
          <c:y val="6.6869300911854099E-2"/>
          <c:w val="0.85371902568341973"/>
          <c:h val="0.73556231003039518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'例題5.3 メタン過剰空気を含む理論燃焼温度'!$E$16:$E$26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'例題5.3 メタン過剰空気を含む理論燃焼温度'!$F$16:$F$26</c:f>
              <c:numCache>
                <c:formatCode>General</c:formatCode>
                <c:ptCount val="11"/>
                <c:pt idx="0">
                  <c:v>2055</c:v>
                </c:pt>
                <c:pt idx="1">
                  <c:v>1916.7</c:v>
                </c:pt>
                <c:pt idx="2">
                  <c:v>1797</c:v>
                </c:pt>
                <c:pt idx="3">
                  <c:v>1691.8</c:v>
                </c:pt>
                <c:pt idx="4">
                  <c:v>1598</c:v>
                </c:pt>
                <c:pt idx="5">
                  <c:v>1516</c:v>
                </c:pt>
                <c:pt idx="6">
                  <c:v>1441.6</c:v>
                </c:pt>
                <c:pt idx="7">
                  <c:v>1374.5</c:v>
                </c:pt>
                <c:pt idx="8">
                  <c:v>1313.6</c:v>
                </c:pt>
                <c:pt idx="9">
                  <c:v>1258.0999999999999</c:v>
                </c:pt>
                <c:pt idx="10">
                  <c:v>1207.2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43-4FFE-90AE-C7EAE1B9CFF4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'例題5.3 メタン過剰空気を含む理論燃焼温度'!$E$28:$E$34</c:f>
              <c:numCache>
                <c:formatCode>General</c:formatCode>
                <c:ptCount val="7"/>
                <c:pt idx="0">
                  <c:v>-0.01</c:v>
                </c:pt>
                <c:pt idx="1">
                  <c:v>-0.05</c:v>
                </c:pt>
                <c:pt idx="2">
                  <c:v>-0.1</c:v>
                </c:pt>
                <c:pt idx="3">
                  <c:v>-0.2</c:v>
                </c:pt>
                <c:pt idx="4">
                  <c:v>-0.3</c:v>
                </c:pt>
                <c:pt idx="5">
                  <c:v>-0.4</c:v>
                </c:pt>
                <c:pt idx="6">
                  <c:v>-0.5</c:v>
                </c:pt>
              </c:numCache>
            </c:numRef>
          </c:xVal>
          <c:yVal>
            <c:numRef>
              <c:f>'例題5.3 メタン過剰空気を含む理論燃焼温度'!$F$28:$F$34</c:f>
              <c:numCache>
                <c:formatCode>General</c:formatCode>
                <c:ptCount val="7"/>
                <c:pt idx="0">
                  <c:v>2051.6</c:v>
                </c:pt>
                <c:pt idx="1">
                  <c:v>2037.8</c:v>
                </c:pt>
                <c:pt idx="2">
                  <c:v>2018.9</c:v>
                </c:pt>
                <c:pt idx="3">
                  <c:v>1975.4</c:v>
                </c:pt>
                <c:pt idx="4">
                  <c:v>1922</c:v>
                </c:pt>
                <c:pt idx="5">
                  <c:v>1855</c:v>
                </c:pt>
                <c:pt idx="6">
                  <c:v>1770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E43-4FFE-90AE-C7EAE1B9CFF4}"/>
            </c:ext>
          </c:extLst>
        </c:ser>
        <c:ser>
          <c:idx val="2"/>
          <c:order val="2"/>
          <c:tx>
            <c:strRef>
              <c:f>'例題5.3 メタン過剰空気を含む理論燃焼温度'!$W$4:$W$10</c:f>
              <c:strCache>
                <c:ptCount val="7"/>
                <c:pt idx="0">
                  <c:v>0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0.6</c:v>
                </c:pt>
                <c:pt idx="5">
                  <c:v>0.8</c:v>
                </c:pt>
                <c:pt idx="6">
                  <c:v>1</c:v>
                </c:pt>
              </c:strCache>
            </c:strRef>
          </c:tx>
          <c:spPr>
            <a:ln>
              <a:noFill/>
            </a:ln>
          </c:spPr>
          <c:marker>
            <c:symbol val="plus"/>
            <c:size val="8"/>
            <c:spPr>
              <a:noFill/>
              <a:ln w="15875">
                <a:solidFill>
                  <a:schemeClr val="tx1"/>
                </a:solidFill>
              </a:ln>
            </c:spPr>
          </c:marker>
          <c:xVal>
            <c:numRef>
              <c:f>'例題5.3 メタン過剰空気を含む理論燃焼温度'!$W$4:$W$10</c:f>
              <c:numCache>
                <c:formatCode>General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0.6</c:v>
                </c:pt>
                <c:pt idx="5">
                  <c:v>0.8</c:v>
                </c:pt>
                <c:pt idx="6">
                  <c:v>1</c:v>
                </c:pt>
              </c:numCache>
            </c:numRef>
          </c:xVal>
          <c:yVal>
            <c:numRef>
              <c:f>'例題5.3 メタン過剰空気を含む理論燃焼温度'!$AC$4:$AC$10</c:f>
              <c:numCache>
                <c:formatCode>General</c:formatCode>
                <c:ptCount val="7"/>
                <c:pt idx="0">
                  <c:v>2066.5</c:v>
                </c:pt>
                <c:pt idx="1">
                  <c:v>1801.2</c:v>
                </c:pt>
                <c:pt idx="2">
                  <c:v>1694.5</c:v>
                </c:pt>
                <c:pt idx="3">
                  <c:v>1600.5</c:v>
                </c:pt>
                <c:pt idx="4">
                  <c:v>1442.4</c:v>
                </c:pt>
                <c:pt idx="5">
                  <c:v>1314.2</c:v>
                </c:pt>
                <c:pt idx="6">
                  <c:v>1207.9000000000001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08E-4FBE-A8DC-2FA616126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255184"/>
        <c:axId val="1"/>
      </c:scatterChart>
      <c:valAx>
        <c:axId val="867255184"/>
        <c:scaling>
          <c:orientation val="minMax"/>
          <c:max val="1"/>
          <c:min val="-0.5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ja-JP" sz="1100"/>
                  <a:t>過剰空気率</a:t>
                </a:r>
              </a:p>
            </c:rich>
          </c:tx>
          <c:layout>
            <c:manualLayout>
              <c:xMode val="edge"/>
              <c:yMode val="edge"/>
              <c:x val="0.43405372200815323"/>
              <c:y val="0.88753798111002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200"/>
          <c:min val="1000"/>
        </c:scaling>
        <c:delete val="0"/>
        <c:axPos val="l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67255184"/>
        <c:crosses val="autoZero"/>
        <c:crossBetween val="midCat"/>
        <c:minorUnit val="100"/>
      </c:valAx>
      <c:spPr>
        <a:solidFill>
          <a:srgbClr val="FFFFFF"/>
        </a:solidFill>
        <a:ln w="190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922059898373388"/>
          <c:y val="6.6869300911854099E-2"/>
          <c:w val="0.7199957266076713"/>
          <c:h val="0.73556231003039518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'例題5.3 メタン過剰空気を含む理論燃焼温度'!$E$16:$E$26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'例題5.3 メタン過剰空気を含む理論燃焼温度'!$F$16:$F$26</c:f>
              <c:numCache>
                <c:formatCode>General</c:formatCode>
                <c:ptCount val="11"/>
                <c:pt idx="0">
                  <c:v>2055</c:v>
                </c:pt>
                <c:pt idx="1">
                  <c:v>1916.7</c:v>
                </c:pt>
                <c:pt idx="2">
                  <c:v>1797</c:v>
                </c:pt>
                <c:pt idx="3">
                  <c:v>1691.8</c:v>
                </c:pt>
                <c:pt idx="4">
                  <c:v>1598</c:v>
                </c:pt>
                <c:pt idx="5">
                  <c:v>1516</c:v>
                </c:pt>
                <c:pt idx="6">
                  <c:v>1441.6</c:v>
                </c:pt>
                <c:pt idx="7">
                  <c:v>1374.5</c:v>
                </c:pt>
                <c:pt idx="8">
                  <c:v>1313.6</c:v>
                </c:pt>
                <c:pt idx="9">
                  <c:v>1258.0999999999999</c:v>
                </c:pt>
                <c:pt idx="10">
                  <c:v>1207.2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0F-4CFC-916C-956AC576CD21}"/>
            </c:ext>
          </c:extLst>
        </c:ser>
        <c:ser>
          <c:idx val="2"/>
          <c:order val="1"/>
          <c:tx>
            <c:strRef>
              <c:f>'例題5.3 メタン過剰空気を含む理論燃焼温度'!$W$4:$W$10</c:f>
              <c:strCache>
                <c:ptCount val="7"/>
                <c:pt idx="0">
                  <c:v>0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0.6</c:v>
                </c:pt>
                <c:pt idx="5">
                  <c:v>0.8</c:v>
                </c:pt>
                <c:pt idx="6">
                  <c:v>1</c:v>
                </c:pt>
              </c:strCache>
            </c:strRef>
          </c:tx>
          <c:spPr>
            <a:ln>
              <a:noFill/>
            </a:ln>
          </c:spPr>
          <c:marker>
            <c:symbol val="plus"/>
            <c:size val="8"/>
            <c:spPr>
              <a:noFill/>
              <a:ln w="25400">
                <a:solidFill>
                  <a:schemeClr val="bg1">
                    <a:lumMod val="50000"/>
                  </a:schemeClr>
                </a:solidFill>
              </a:ln>
            </c:spPr>
          </c:marker>
          <c:xVal>
            <c:numRef>
              <c:f>'例題5.3 メタン過剰空気を含む理論燃焼温度'!$W$4:$W$10</c:f>
              <c:numCache>
                <c:formatCode>General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0.6</c:v>
                </c:pt>
                <c:pt idx="5">
                  <c:v>0.8</c:v>
                </c:pt>
                <c:pt idx="6">
                  <c:v>1</c:v>
                </c:pt>
              </c:numCache>
            </c:numRef>
          </c:xVal>
          <c:yVal>
            <c:numRef>
              <c:f>'例題5.3 メタン過剰空気を含む理論燃焼温度'!$AC$4:$AC$10</c:f>
              <c:numCache>
                <c:formatCode>General</c:formatCode>
                <c:ptCount val="7"/>
                <c:pt idx="0">
                  <c:v>2066.5</c:v>
                </c:pt>
                <c:pt idx="1">
                  <c:v>1801.2</c:v>
                </c:pt>
                <c:pt idx="2">
                  <c:v>1694.5</c:v>
                </c:pt>
                <c:pt idx="3">
                  <c:v>1600.5</c:v>
                </c:pt>
                <c:pt idx="4">
                  <c:v>1442.4</c:v>
                </c:pt>
                <c:pt idx="5">
                  <c:v>1314.2</c:v>
                </c:pt>
                <c:pt idx="6">
                  <c:v>1207.9000000000001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A0F-4CFC-916C-956AC576C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255184"/>
        <c:axId val="1"/>
      </c:scatterChart>
      <c:valAx>
        <c:axId val="867255184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ja-JP" altLang="en-US" sz="1200"/>
                  <a:t>過剰空気率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200"/>
          <c:min val="1000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ja-JP" altLang="en-US" sz="1200"/>
                  <a:t>理論燃焼ガス温度 </a:t>
                </a:r>
                <a:r>
                  <a:rPr lang="en-US" altLang="ja-JP" sz="1200"/>
                  <a:t>[</a:t>
                </a:r>
                <a:r>
                  <a:rPr lang="ja-JP" altLang="en-US" sz="1200"/>
                  <a:t>℃</a:t>
                </a:r>
                <a:r>
                  <a:rPr lang="en-US" altLang="ja-JP" sz="1200"/>
                  <a:t>]</a:t>
                </a:r>
                <a:endParaRPr lang="ja-JP" altLang="en-US" sz="1200"/>
              </a:p>
            </c:rich>
          </c:tx>
          <c:layout>
            <c:manualLayout>
              <c:xMode val="edge"/>
              <c:yMode val="edge"/>
              <c:x val="2.6092347391869563E-2"/>
              <c:y val="0.15641870002420333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67255184"/>
        <c:crosses val="autoZero"/>
        <c:crossBetween val="midCat"/>
        <c:minorUnit val="100"/>
      </c:valAx>
      <c:spPr>
        <a:solidFill>
          <a:srgbClr val="FFFFFF"/>
        </a:solidFill>
        <a:ln w="190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79513</xdr:colOff>
      <xdr:row>5</xdr:row>
      <xdr:rowOff>159026</xdr:rowOff>
    </xdr:from>
    <xdr:to>
      <xdr:col>9</xdr:col>
      <xdr:colOff>55659</xdr:colOff>
      <xdr:row>21</xdr:row>
      <xdr:rowOff>95416</xdr:rowOff>
    </xdr:to>
    <xdr:graphicFrame macro="">
      <xdr:nvGraphicFramePr>
        <xdr:cNvPr id="92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0.83062</cdr:x>
      <cdr:y>0.05807</cdr:y>
    </cdr:from>
    <cdr:to>
      <cdr:x>0.91516</cdr:x>
      <cdr:y>0.15758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4366" y="173450"/>
          <a:ext cx="350892" cy="2647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T</a:t>
          </a:r>
          <a:r>
            <a:rPr lang="en-US" altLang="ja-JP" sz="11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  <a:endParaRPr lang="ja-JP" altLang="en-US" sz="11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0.88301</cdr:x>
      <cdr:y>0.11956</cdr:y>
    </cdr:from>
    <cdr:to>
      <cdr:x>0.90215</cdr:x>
      <cdr:y>0.14609</cdr:y>
    </cdr:to>
    <cdr:sp macro="" textlink="">
      <cdr:nvSpPr>
        <cdr:cNvPr id="46085" name="Oval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2435" y="337301"/>
          <a:ext cx="78669" cy="69972"/>
        </a:xfrm>
        <a:prstGeom xmlns:a="http://schemas.openxmlformats.org/drawingml/2006/main" prst="ellips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0.16218</cdr:x>
      <cdr:y>0.06114</cdr:y>
    </cdr:from>
    <cdr:to>
      <cdr:x>0.16218</cdr:x>
      <cdr:y>0.82842</cdr:y>
    </cdr:to>
    <cdr:sp macro="" textlink="">
      <cdr:nvSpPr>
        <cdr:cNvPr id="4608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088" y="182974"/>
          <a:ext cx="0" cy="20266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0.22881</cdr:x>
      <cdr:y>0.32508</cdr:y>
    </cdr:from>
    <cdr:to>
      <cdr:x>0.42242</cdr:x>
      <cdr:y>0.42562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3389" y="878370"/>
          <a:ext cx="804888" cy="2668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Δ</a:t>
          </a:r>
          <a:r>
            <a:rPr lang="ja-JP" altLang="en-US" sz="11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100" b="0" i="1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H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 </a:t>
          </a:r>
          <a:r>
            <a:rPr lang="ja-JP" altLang="en-US" sz="1100" b="0" i="0" u="none" strike="noStrike" baseline="30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0.72791</cdr:x>
      <cdr:y>0.38077</cdr:y>
    </cdr:from>
    <cdr:to>
      <cdr:x>0.91587</cdr:x>
      <cdr:y>0.45233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6821" y="1025997"/>
          <a:ext cx="781371" cy="189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生成物質</a:t>
          </a:r>
        </a:p>
      </cdr:txBody>
    </cdr:sp>
  </cdr:relSizeAnchor>
  <cdr:relSizeAnchor xmlns:cdr="http://schemas.openxmlformats.org/drawingml/2006/chartDrawing">
    <cdr:from>
      <cdr:x>0.89113</cdr:x>
      <cdr:y>0.13236</cdr:y>
    </cdr:from>
    <cdr:to>
      <cdr:x>0.89147</cdr:x>
      <cdr:y>0.7748</cdr:y>
    </cdr:to>
    <cdr:sp macro="" textlink="">
      <cdr:nvSpPr>
        <cdr:cNvPr id="4609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05225" y="371053"/>
          <a:ext cx="1419" cy="16958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arrow" w="sm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0.78982</cdr:x>
      <cdr:y>0.45539</cdr:y>
    </cdr:from>
    <cdr:to>
      <cdr:x>0.88381</cdr:x>
      <cdr:y>0.53623</cdr:y>
    </cdr:to>
    <cdr:sp macro="" textlink="">
      <cdr:nvSpPr>
        <cdr:cNvPr id="4609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7570" y="1223211"/>
          <a:ext cx="391226" cy="2171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Δ</a:t>
          </a:r>
          <a:r>
            <a:rPr lang="ja-JP" altLang="en-US" sz="1100" b="0" i="1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H</a:t>
          </a:r>
          <a:r>
            <a:rPr lang="ja-JP" altLang="en-US" sz="11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0.15296</cdr:x>
      <cdr:y>0.11956</cdr:y>
    </cdr:from>
    <cdr:to>
      <cdr:x>0.17186</cdr:x>
      <cdr:y>0.14609</cdr:y>
    </cdr:to>
    <cdr:sp macro="" textlink="">
      <cdr:nvSpPr>
        <cdr:cNvPr id="18" name="Oval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714" y="337301"/>
          <a:ext cx="78670" cy="69972"/>
        </a:xfrm>
        <a:prstGeom xmlns:a="http://schemas.openxmlformats.org/drawingml/2006/main" prst="ellips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0.15302</cdr:x>
      <cdr:y>0.13276</cdr:y>
    </cdr:from>
    <cdr:to>
      <cdr:x>0.94581</cdr:x>
      <cdr:y>0.1335</cdr:y>
    </cdr:to>
    <cdr:sp macro="" textlink="">
      <cdr:nvSpPr>
        <cdr:cNvPr id="2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38983" y="371475"/>
          <a:ext cx="3294841" cy="19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0.22974</cdr:x>
      <cdr:y>0.13075</cdr:y>
    </cdr:from>
    <cdr:to>
      <cdr:x>0.23063</cdr:x>
      <cdr:y>0.75965</cdr:y>
    </cdr:to>
    <cdr:sp macro="" textlink="">
      <cdr:nvSpPr>
        <cdr:cNvPr id="21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57267" y="366713"/>
          <a:ext cx="4758" cy="16621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arrow" w="sm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0.17152</cdr:x>
      <cdr:y>0.05808</cdr:y>
    </cdr:from>
    <cdr:to>
      <cdr:x>0.25606</cdr:x>
      <cdr:y>0.15758</cdr:y>
    </cdr:to>
    <cdr:sp macro="" textlink="">
      <cdr:nvSpPr>
        <cdr:cNvPr id="2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958" y="173464"/>
          <a:ext cx="350851" cy="2646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T</a:t>
          </a:r>
          <a:r>
            <a:rPr lang="en-US" altLang="ja-JP" sz="11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0</a:t>
          </a:r>
          <a:endParaRPr lang="ja-JP" altLang="en-US" sz="11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23854</xdr:colOff>
      <xdr:row>22</xdr:row>
      <xdr:rowOff>166977</xdr:rowOff>
    </xdr:from>
    <xdr:to>
      <xdr:col>17</xdr:col>
      <xdr:colOff>326003</xdr:colOff>
      <xdr:row>48</xdr:row>
      <xdr:rowOff>31805</xdr:rowOff>
    </xdr:to>
    <xdr:pic>
      <xdr:nvPicPr>
        <xdr:cNvPr id="62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4838" y="4015409"/>
          <a:ext cx="3919993" cy="44129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95416</xdr:colOff>
      <xdr:row>50</xdr:row>
      <xdr:rowOff>0</xdr:rowOff>
    </xdr:from>
    <xdr:to>
      <xdr:col>18</xdr:col>
      <xdr:colOff>7951</xdr:colOff>
      <xdr:row>74</xdr:row>
      <xdr:rowOff>103367</xdr:rowOff>
    </xdr:to>
    <xdr:pic>
      <xdr:nvPicPr>
        <xdr:cNvPr id="62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8746435"/>
          <a:ext cx="4047214" cy="43016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190831</xdr:colOff>
      <xdr:row>2</xdr:row>
      <xdr:rowOff>143123</xdr:rowOff>
    </xdr:from>
    <xdr:to>
      <xdr:col>20</xdr:col>
      <xdr:colOff>79513</xdr:colOff>
      <xdr:row>25</xdr:row>
      <xdr:rowOff>0</xdr:rowOff>
    </xdr:to>
    <xdr:pic>
      <xdr:nvPicPr>
        <xdr:cNvPr id="62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816" y="492981"/>
          <a:ext cx="5057029" cy="388023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461176</xdr:colOff>
      <xdr:row>20</xdr:row>
      <xdr:rowOff>143123</xdr:rowOff>
    </xdr:from>
    <xdr:to>
      <xdr:col>7</xdr:col>
      <xdr:colOff>238539</xdr:colOff>
      <xdr:row>56</xdr:row>
      <xdr:rowOff>143123</xdr:rowOff>
    </xdr:to>
    <xdr:pic>
      <xdr:nvPicPr>
        <xdr:cNvPr id="621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176" y="3641697"/>
          <a:ext cx="3617843" cy="62974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214726</xdr:colOff>
      <xdr:row>6</xdr:row>
      <xdr:rowOff>16358</xdr:rowOff>
    </xdr:from>
    <xdr:to>
      <xdr:col>20</xdr:col>
      <xdr:colOff>501140</xdr:colOff>
      <xdr:row>20</xdr:row>
      <xdr:rowOff>152608</xdr:rowOff>
    </xdr:to>
    <xdr:graphicFrame macro="">
      <xdr:nvGraphicFramePr>
        <xdr:cNvPr id="1052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200854</xdr:colOff>
      <xdr:row>24</xdr:row>
      <xdr:rowOff>98356</xdr:rowOff>
    </xdr:from>
    <xdr:to>
      <xdr:col>18</xdr:col>
      <xdr:colOff>465898</xdr:colOff>
      <xdr:row>40</xdr:row>
      <xdr:rowOff>25883</xdr:rowOff>
    </xdr:to>
    <xdr:graphicFrame macro="">
      <xdr:nvGraphicFramePr>
        <xdr:cNvPr id="3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0.40382</cdr:x>
      <cdr:y>0.47455</cdr:y>
    </cdr:from>
    <cdr:to>
      <cdr:x>0.64425</cdr:x>
      <cdr:y>0.60123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7988" y="1237252"/>
          <a:ext cx="962828" cy="326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理論燃焼温度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℃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0.74593</cdr:x>
      <cdr:y>0.10324</cdr:y>
    </cdr:from>
    <cdr:to>
      <cdr:x>0.92471</cdr:x>
      <cdr:y>0.17902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965" y="275007"/>
          <a:ext cx="702244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メタン-空気</a:t>
          </a:r>
        </a:p>
      </cdr:txBody>
    </cdr:sp>
  </cdr:relSizeAnchor>
  <cdr:relSizeAnchor xmlns:cdr="http://schemas.openxmlformats.org/drawingml/2006/chartDrawing">
    <cdr:from>
      <cdr:x>0.71207</cdr:x>
      <cdr:y>0.30512</cdr:y>
    </cdr:from>
    <cdr:to>
      <cdr:x>0.95719</cdr:x>
      <cdr:y>0.38242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2672" y="796831"/>
          <a:ext cx="985428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+: COCO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計算</a:t>
          </a:r>
        </a:p>
      </cdr:txBody>
    </cdr:sp>
  </cdr:relSizeAnchor>
  <cdr:relSizeAnchor xmlns:cdr="http://schemas.openxmlformats.org/drawingml/2006/chartDrawing">
    <cdr:from>
      <cdr:x>0.61364</cdr:x>
      <cdr:y>0.35568</cdr:y>
    </cdr:from>
    <cdr:to>
      <cdr:x>0.68673</cdr:x>
      <cdr:y>0.44006</cdr:y>
    </cdr:to>
    <cdr:sp macro="" textlink="">
      <cdr:nvSpPr>
        <cdr:cNvPr id="3" name="フリーフォーム 2"/>
        <cdr:cNvSpPr/>
      </cdr:nvSpPr>
      <cdr:spPr>
        <a:xfrm xmlns:a="http://schemas.openxmlformats.org/drawingml/2006/main">
          <a:off x="2466975" y="928862"/>
          <a:ext cx="293808" cy="220350"/>
        </a:xfrm>
        <a:custGeom xmlns:a="http://schemas.openxmlformats.org/drawingml/2006/main">
          <a:avLst/>
          <a:gdLst>
            <a:gd name="connsiteX0" fmla="*/ 0 w 161925"/>
            <a:gd name="connsiteY0" fmla="*/ 66675 h 66675"/>
            <a:gd name="connsiteX1" fmla="*/ 161925 w 161925"/>
            <a:gd name="connsiteY1" fmla="*/ 0 h 66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61925" h="66675">
              <a:moveTo>
                <a:pt x="0" y="66675"/>
              </a:moveTo>
              <a:lnTo>
                <a:pt x="161925" y="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0.30943</cdr:x>
      <cdr:y>0.58739</cdr:y>
    </cdr:from>
    <cdr:to>
      <cdr:x>0.50678</cdr:x>
      <cdr:y>0.65217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4878" y="1562922"/>
          <a:ext cx="768453" cy="172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Excel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計算</a:t>
          </a:r>
        </a:p>
      </cdr:txBody>
    </cdr:sp>
  </cdr:relSizeAnchor>
  <cdr:relSizeAnchor xmlns:cdr="http://schemas.openxmlformats.org/drawingml/2006/chartDrawing">
    <cdr:from>
      <cdr:x>0.74593</cdr:x>
      <cdr:y>0.10324</cdr:y>
    </cdr:from>
    <cdr:to>
      <cdr:x>0.92471</cdr:x>
      <cdr:y>0.17902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965" y="275007"/>
          <a:ext cx="702244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メタン-空気</a:t>
          </a:r>
        </a:p>
      </cdr:txBody>
    </cdr:sp>
  </cdr:relSizeAnchor>
  <cdr:relSizeAnchor xmlns:cdr="http://schemas.openxmlformats.org/drawingml/2006/chartDrawing">
    <cdr:from>
      <cdr:x>0.69346</cdr:x>
      <cdr:y>0.28956</cdr:y>
    </cdr:from>
    <cdr:to>
      <cdr:x>0.93858</cdr:x>
      <cdr:y>0.36686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00229" y="770447"/>
          <a:ext cx="954464" cy="205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+: COCO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計算</a:t>
          </a:r>
        </a:p>
      </cdr:txBody>
    </cdr:sp>
  </cdr:relSizeAnchor>
  <cdr:relSizeAnchor xmlns:cdr="http://schemas.openxmlformats.org/drawingml/2006/chartDrawing">
    <cdr:from>
      <cdr:x>0.52805</cdr:x>
      <cdr:y>0.35568</cdr:y>
    </cdr:from>
    <cdr:to>
      <cdr:x>0.68673</cdr:x>
      <cdr:y>0.42996</cdr:y>
    </cdr:to>
    <cdr:sp macro="" textlink="">
      <cdr:nvSpPr>
        <cdr:cNvPr id="3" name="フリーフォーム 2"/>
        <cdr:cNvSpPr/>
      </cdr:nvSpPr>
      <cdr:spPr>
        <a:xfrm xmlns:a="http://schemas.openxmlformats.org/drawingml/2006/main">
          <a:off x="2056157" y="946389"/>
          <a:ext cx="617875" cy="197647"/>
        </a:xfrm>
        <a:custGeom xmlns:a="http://schemas.openxmlformats.org/drawingml/2006/main">
          <a:avLst/>
          <a:gdLst>
            <a:gd name="connsiteX0" fmla="*/ 0 w 161925"/>
            <a:gd name="connsiteY0" fmla="*/ 66675 h 66675"/>
            <a:gd name="connsiteX1" fmla="*/ 161925 w 161925"/>
            <a:gd name="connsiteY1" fmla="*/ 0 h 66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61925" h="66675">
              <a:moveTo>
                <a:pt x="0" y="66675"/>
              </a:moveTo>
              <a:lnTo>
                <a:pt x="161925" y="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0.38498</cdr:x>
      <cdr:y>0.40661</cdr:y>
    </cdr:from>
    <cdr:to>
      <cdr:x>0.49216</cdr:x>
      <cdr:y>0.5743</cdr:y>
    </cdr:to>
    <cdr:sp macro="" textlink="">
      <cdr:nvSpPr>
        <cdr:cNvPr id="6" name="フリーフォーム 5"/>
        <cdr:cNvSpPr/>
      </cdr:nvSpPr>
      <cdr:spPr>
        <a:xfrm xmlns:a="http://schemas.openxmlformats.org/drawingml/2006/main">
          <a:off x="1499048" y="1081916"/>
          <a:ext cx="417340" cy="446178"/>
        </a:xfrm>
        <a:custGeom xmlns:a="http://schemas.openxmlformats.org/drawingml/2006/main">
          <a:avLst/>
          <a:gdLst>
            <a:gd name="connsiteX0" fmla="*/ 0 w 161925"/>
            <a:gd name="connsiteY0" fmla="*/ 66675 h 66675"/>
            <a:gd name="connsiteX1" fmla="*/ 161925 w 161925"/>
            <a:gd name="connsiteY1" fmla="*/ 0 h 66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61925" h="66675">
              <a:moveTo>
                <a:pt x="0" y="66675"/>
              </a:moveTo>
              <a:lnTo>
                <a:pt x="161925" y="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L17" sqref="L17"/>
    </sheetView>
  </sheetViews>
  <sheetFormatPr defaultColWidth="9.33203125" defaultRowHeight="13.5" x14ac:dyDescent="0.15"/>
  <cols>
    <col min="1" max="1" width="7.1640625" style="1" customWidth="1"/>
    <col min="2" max="2" width="11.6640625" style="1" customWidth="1"/>
    <col min="3" max="3" width="5.83203125" style="1" customWidth="1"/>
    <col min="4" max="4" width="4.83203125" style="1" customWidth="1"/>
    <col min="5" max="5" width="9.1640625" style="1" customWidth="1"/>
    <col min="6" max="6" width="8.5" style="1" customWidth="1"/>
    <col min="7" max="7" width="5.83203125" style="1" customWidth="1"/>
    <col min="8" max="8" width="9.6640625" style="1" customWidth="1"/>
    <col min="9" max="10" width="10.6640625" style="1" customWidth="1"/>
    <col min="11" max="11" width="10" style="1" customWidth="1"/>
    <col min="12" max="12" width="6.5" style="1" customWidth="1"/>
    <col min="13" max="13" width="9.1640625" style="1" customWidth="1"/>
    <col min="14" max="16384" width="9.33203125" style="1"/>
  </cols>
  <sheetData>
    <row r="1" spans="1:15" x14ac:dyDescent="0.15">
      <c r="D1" s="1" t="s">
        <v>42</v>
      </c>
      <c r="E1" s="4" t="s">
        <v>1</v>
      </c>
      <c r="F1" s="1" t="s">
        <v>2</v>
      </c>
      <c r="G1" s="1" t="s">
        <v>43</v>
      </c>
      <c r="K1" s="3" t="s">
        <v>7</v>
      </c>
      <c r="L1" s="1" t="s">
        <v>3</v>
      </c>
      <c r="M1" s="1" t="s">
        <v>44</v>
      </c>
    </row>
    <row r="2" spans="1:15" ht="14.25" thickBot="1" x14ac:dyDescent="0.2">
      <c r="D2" s="4" t="s">
        <v>4</v>
      </c>
      <c r="E2" s="4" t="s">
        <v>4</v>
      </c>
      <c r="F2" s="1" t="s">
        <v>5</v>
      </c>
      <c r="G2" s="1" t="s">
        <v>6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</row>
    <row r="3" spans="1:15" ht="17.25" thickBot="1" x14ac:dyDescent="0.2">
      <c r="A3" s="1" t="s">
        <v>46</v>
      </c>
      <c r="B3" s="1" t="s">
        <v>10</v>
      </c>
      <c r="C3" s="1" t="s">
        <v>18</v>
      </c>
      <c r="D3" s="6">
        <v>25</v>
      </c>
      <c r="E3" s="7">
        <v>2055.5461188420281</v>
      </c>
      <c r="F3" s="2">
        <f>G3+H3*(E3+273)+I3*(E3+273)^2+J3*(E3+273)^3</f>
        <v>61.089722742015191</v>
      </c>
      <c r="G3" s="13">
        <v>24.87</v>
      </c>
      <c r="H3" s="14">
        <v>4.9549999999999997E-2</v>
      </c>
      <c r="I3" s="14">
        <v>-2.4029999999999999E-5</v>
      </c>
      <c r="J3" s="14">
        <v>4.0499999999999999E-9</v>
      </c>
      <c r="K3" s="3">
        <f>(G3*((E3+273)-(D3+273))+(H3/2)*((E3+273)^2-(D3+273)^2)+(I3/3)*((E3+273)^3-(D3+273)^3)+(J3/4)*((E3+273)^4-(D3+273)^4))</f>
        <v>111472.06390444691</v>
      </c>
      <c r="L3" s="6">
        <v>1</v>
      </c>
      <c r="M3" s="2">
        <f>K3*L3*0.001</f>
        <v>111.47206390444691</v>
      </c>
      <c r="O3" s="5"/>
    </row>
    <row r="4" spans="1:15" ht="16.5" x14ac:dyDescent="0.15">
      <c r="B4" s="1" t="s">
        <v>9</v>
      </c>
      <c r="C4" s="1" t="s">
        <v>17</v>
      </c>
      <c r="D4" s="6">
        <f>$D$3</f>
        <v>25</v>
      </c>
      <c r="E4" s="8">
        <f>E3</f>
        <v>2055.5461188420281</v>
      </c>
      <c r="F4" s="2">
        <f>G4+H4*(E4+273)+I4*(E4+273)^2+J4*(E4+273)^3</f>
        <v>51.794818601403108</v>
      </c>
      <c r="G4" s="13">
        <v>29.73</v>
      </c>
      <c r="H4" s="14">
        <v>1.0200000000000001E-2</v>
      </c>
      <c r="I4" s="14">
        <v>2.4389999999999999E-6</v>
      </c>
      <c r="J4" s="14">
        <v>-1.181E-9</v>
      </c>
      <c r="K4" s="3">
        <f>(G4*((E4+273)-(D4+273))+(H4/2)*((E4+273)^2-(D4+273)^2)+(I4/3)*((E4+273)^3-(D4+273)^3)+(J4/4)*((E4+273)^4-(D4+273)^4))</f>
        <v>89133.378054349421</v>
      </c>
      <c r="L4" s="6">
        <v>2</v>
      </c>
      <c r="M4" s="2">
        <f>K4*L4*0.001</f>
        <v>178.26675610869884</v>
      </c>
      <c r="O4" s="5"/>
    </row>
    <row r="5" spans="1:15" ht="16.5" x14ac:dyDescent="0.15">
      <c r="B5" s="1" t="s">
        <v>8</v>
      </c>
      <c r="C5" s="1" t="s">
        <v>45</v>
      </c>
      <c r="D5" s="6">
        <f>$D$3</f>
        <v>25</v>
      </c>
      <c r="E5" s="8">
        <f>E4</f>
        <v>2055.5461188420281</v>
      </c>
      <c r="F5" s="2">
        <f>G5+H5*(E5+273)+I5*(E5+273)^2+J5*(E5+273)^3</f>
        <v>36.686388928618207</v>
      </c>
      <c r="G5" s="13">
        <v>26.52</v>
      </c>
      <c r="H5" s="14">
        <v>7.2259999999999998E-3</v>
      </c>
      <c r="I5" s="14">
        <v>-1.0380000000000001E-6</v>
      </c>
      <c r="J5" s="14">
        <v>-8.17E-11</v>
      </c>
      <c r="K5" s="3">
        <f>(G5*((E5+273)-(D5+273))+(H5/2)*((E5+273)^2-(D5+273)^2)+(I5/3)*((E5+273)^3-(D5+273)^3)+(J5/4)*((E5+273)^4-(D5+273)^4))</f>
        <v>68159.72984187823</v>
      </c>
      <c r="L5" s="6">
        <v>7.52</v>
      </c>
      <c r="M5" s="2">
        <f>K5*L5*0.001</f>
        <v>512.56116841092432</v>
      </c>
      <c r="O5" s="5"/>
    </row>
    <row r="6" spans="1:15" x14ac:dyDescent="0.15">
      <c r="H6" s="2"/>
      <c r="M6" s="2">
        <f>SUM(M3:M5)</f>
        <v>802.29998842407008</v>
      </c>
    </row>
    <row r="7" spans="1:15" x14ac:dyDescent="0.15">
      <c r="H7" s="2"/>
      <c r="I7"/>
    </row>
    <row r="9" spans="1:15" x14ac:dyDescent="0.15">
      <c r="E9" s="6"/>
      <c r="F9" s="6"/>
    </row>
    <row r="10" spans="1:15" x14ac:dyDescent="0.15">
      <c r="E10" s="6"/>
      <c r="F10" s="6"/>
    </row>
    <row r="11" spans="1:15" x14ac:dyDescent="0.15">
      <c r="E11" s="6"/>
      <c r="F11" s="6"/>
    </row>
    <row r="12" spans="1:15" x14ac:dyDescent="0.15">
      <c r="E12" s="6"/>
      <c r="F12" s="6"/>
    </row>
    <row r="13" spans="1:15" x14ac:dyDescent="0.15">
      <c r="E13" s="6"/>
      <c r="F13" s="6"/>
    </row>
    <row r="14" spans="1:15" x14ac:dyDescent="0.15">
      <c r="E14" s="6"/>
      <c r="F14" s="6"/>
    </row>
    <row r="15" spans="1:15" x14ac:dyDescent="0.15">
      <c r="E15" s="6"/>
      <c r="F15" s="6"/>
    </row>
    <row r="16" spans="1:15" x14ac:dyDescent="0.15">
      <c r="E16" s="6"/>
      <c r="F16" s="6"/>
    </row>
    <row r="17" spans="1:6" x14ac:dyDescent="0.15">
      <c r="E17" s="6"/>
      <c r="F17" s="6"/>
    </row>
    <row r="18" spans="1:6" x14ac:dyDescent="0.15">
      <c r="A18" s="10"/>
      <c r="B18" s="10"/>
      <c r="E18" s="6"/>
      <c r="F18" s="6"/>
    </row>
    <row r="19" spans="1:6" x14ac:dyDescent="0.15">
      <c r="E19" s="6"/>
      <c r="F19" s="6"/>
    </row>
    <row r="20" spans="1:6" x14ac:dyDescent="0.15">
      <c r="A20" s="10"/>
      <c r="B20" s="10"/>
      <c r="E20" s="6"/>
      <c r="F20" s="6"/>
    </row>
    <row r="21" spans="1:6" x14ac:dyDescent="0.15">
      <c r="A21" s="10"/>
      <c r="B21" s="10"/>
      <c r="E21" s="6"/>
      <c r="F21" s="6"/>
    </row>
    <row r="22" spans="1:6" x14ac:dyDescent="0.15">
      <c r="A22" s="10"/>
      <c r="B22" s="10"/>
      <c r="E22" s="6"/>
      <c r="F22" s="6"/>
    </row>
    <row r="23" spans="1:6" x14ac:dyDescent="0.15">
      <c r="E23" s="6"/>
      <c r="F23" s="6"/>
    </row>
    <row r="24" spans="1:6" x14ac:dyDescent="0.15">
      <c r="A24" s="10"/>
      <c r="B24" s="10"/>
      <c r="E24" s="6"/>
      <c r="F24" s="6"/>
    </row>
    <row r="25" spans="1:6" x14ac:dyDescent="0.15">
      <c r="E25" s="6"/>
      <c r="F25" s="6"/>
    </row>
    <row r="26" spans="1:6" x14ac:dyDescent="0.15">
      <c r="A26" s="1">
        <v>25</v>
      </c>
      <c r="B26" s="1">
        <v>-802.3</v>
      </c>
      <c r="E26" s="6"/>
      <c r="F26" s="6"/>
    </row>
    <row r="27" spans="1:6" x14ac:dyDescent="0.15">
      <c r="A27" s="1">
        <v>200</v>
      </c>
      <c r="B27" s="1">
        <v>-744.95999999999992</v>
      </c>
      <c r="E27" s="6"/>
      <c r="F27" s="6"/>
    </row>
    <row r="28" spans="1:6" x14ac:dyDescent="0.15">
      <c r="A28" s="1">
        <v>400</v>
      </c>
      <c r="B28" s="1">
        <v>-675.69999999999993</v>
      </c>
      <c r="E28" s="6"/>
      <c r="F28" s="6"/>
    </row>
    <row r="29" spans="1:6" x14ac:dyDescent="0.15">
      <c r="A29" s="1">
        <v>600</v>
      </c>
      <c r="B29" s="1">
        <v>-602.88</v>
      </c>
      <c r="E29" s="6"/>
      <c r="F29" s="6"/>
    </row>
    <row r="30" spans="1:6" x14ac:dyDescent="0.15">
      <c r="A30" s="1">
        <v>800</v>
      </c>
      <c r="B30" s="1">
        <v>-526.8599999999999</v>
      </c>
      <c r="E30" s="6"/>
      <c r="F30" s="6"/>
    </row>
    <row r="31" spans="1:6" x14ac:dyDescent="0.15">
      <c r="A31" s="1">
        <v>1000</v>
      </c>
      <c r="B31" s="1">
        <v>-448.03999999999996</v>
      </c>
      <c r="E31" s="6"/>
      <c r="F31" s="6"/>
    </row>
    <row r="32" spans="1:6" x14ac:dyDescent="0.15">
      <c r="A32" s="1">
        <v>1200</v>
      </c>
      <c r="B32" s="1">
        <v>-366.77</v>
      </c>
      <c r="E32" s="6"/>
      <c r="F32" s="6"/>
    </row>
    <row r="33" spans="1:6" x14ac:dyDescent="0.15">
      <c r="A33" s="1">
        <v>1400</v>
      </c>
      <c r="B33" s="1">
        <v>-283.44999999999993</v>
      </c>
      <c r="E33" s="6"/>
      <c r="F33" s="6"/>
    </row>
    <row r="34" spans="1:6" x14ac:dyDescent="0.15">
      <c r="A34" s="1">
        <v>1600</v>
      </c>
      <c r="B34" s="1">
        <v>-198.39</v>
      </c>
      <c r="E34" s="6"/>
      <c r="F34" s="6"/>
    </row>
    <row r="35" spans="1:6" x14ac:dyDescent="0.15">
      <c r="A35" s="1">
        <v>1800</v>
      </c>
      <c r="B35" s="1">
        <v>-111.94999999999993</v>
      </c>
      <c r="E35" s="6"/>
      <c r="F35" s="6"/>
    </row>
    <row r="36" spans="1:6" x14ac:dyDescent="0.15">
      <c r="A36" s="1">
        <v>2000</v>
      </c>
      <c r="B36" s="1">
        <v>-24.449999999999932</v>
      </c>
    </row>
    <row r="37" spans="1:6" x14ac:dyDescent="0.15">
      <c r="A37" s="1">
        <v>2055.5</v>
      </c>
      <c r="B37" s="1">
        <v>0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2" sqref="B2"/>
    </sheetView>
  </sheetViews>
  <sheetFormatPr defaultColWidth="9.33203125" defaultRowHeight="13.5" x14ac:dyDescent="0.15"/>
  <cols>
    <col min="1" max="1" width="13.33203125" style="9" customWidth="1"/>
    <col min="2" max="16384" width="9.33203125" style="9"/>
  </cols>
  <sheetData>
    <row r="1" spans="1:5" x14ac:dyDescent="0.15">
      <c r="A1" s="9" t="s">
        <v>25</v>
      </c>
    </row>
    <row r="3" spans="1:5" x14ac:dyDescent="0.15">
      <c r="A3" s="9" t="s">
        <v>26</v>
      </c>
    </row>
    <row r="4" spans="1:5" x14ac:dyDescent="0.15">
      <c r="B4" s="9" t="s">
        <v>27</v>
      </c>
      <c r="D4" s="9" t="s">
        <v>28</v>
      </c>
    </row>
    <row r="5" spans="1:5" x14ac:dyDescent="0.15">
      <c r="B5" s="9" t="s">
        <v>29</v>
      </c>
      <c r="C5" s="9" t="s">
        <v>30</v>
      </c>
      <c r="D5" s="9" t="s">
        <v>31</v>
      </c>
      <c r="E5" s="9" t="s">
        <v>30</v>
      </c>
    </row>
    <row r="6" spans="1:5" x14ac:dyDescent="0.15">
      <c r="A6" s="9" t="s">
        <v>32</v>
      </c>
      <c r="B6" s="9">
        <v>2530</v>
      </c>
      <c r="C6" s="9">
        <f>B6-273</f>
        <v>2257</v>
      </c>
      <c r="D6" s="9">
        <v>2318</v>
      </c>
      <c r="E6" s="9">
        <f>D6-273</f>
        <v>2045</v>
      </c>
    </row>
    <row r="7" spans="1:5" x14ac:dyDescent="0.15">
      <c r="A7" s="9" t="s">
        <v>33</v>
      </c>
      <c r="B7" s="9">
        <v>2328</v>
      </c>
      <c r="C7" s="9">
        <f t="shared" ref="C7:C12" si="0">B7-273</f>
        <v>2055</v>
      </c>
      <c r="D7" s="9">
        <v>2148</v>
      </c>
      <c r="E7" s="9">
        <f t="shared" ref="E7:E12" si="1">D7-273</f>
        <v>1875</v>
      </c>
    </row>
    <row r="8" spans="1:5" x14ac:dyDescent="0.15">
      <c r="A8" s="9" t="s">
        <v>34</v>
      </c>
      <c r="B8" s="9">
        <v>2382</v>
      </c>
      <c r="C8" s="9">
        <f t="shared" si="0"/>
        <v>2109</v>
      </c>
      <c r="D8" s="9">
        <v>2168</v>
      </c>
      <c r="E8" s="9">
        <f t="shared" si="1"/>
        <v>1895</v>
      </c>
    </row>
    <row r="9" spans="1:5" x14ac:dyDescent="0.15">
      <c r="A9" s="9" t="s">
        <v>35</v>
      </c>
      <c r="B9" s="9">
        <v>2566</v>
      </c>
      <c r="C9" s="9">
        <f t="shared" si="0"/>
        <v>2293</v>
      </c>
      <c r="D9" s="9">
        <v>2248</v>
      </c>
      <c r="E9" s="9">
        <f t="shared" si="1"/>
        <v>1975</v>
      </c>
    </row>
    <row r="10" spans="1:5" x14ac:dyDescent="0.15">
      <c r="A10" s="9" t="s">
        <v>36</v>
      </c>
      <c r="B10" s="9">
        <v>2905</v>
      </c>
      <c r="C10" s="9">
        <f t="shared" si="0"/>
        <v>2632</v>
      </c>
      <c r="D10" s="9">
        <v>2600</v>
      </c>
      <c r="E10" s="9">
        <f t="shared" si="1"/>
        <v>2327</v>
      </c>
    </row>
    <row r="11" spans="1:5" x14ac:dyDescent="0.15">
      <c r="A11" s="9" t="s">
        <v>37</v>
      </c>
      <c r="B11" s="9">
        <v>2395</v>
      </c>
      <c r="C11" s="9">
        <f t="shared" si="0"/>
        <v>2122</v>
      </c>
      <c r="D11" s="9">
        <v>2200</v>
      </c>
      <c r="E11" s="9">
        <f t="shared" si="1"/>
        <v>1927</v>
      </c>
    </row>
    <row r="12" spans="1:5" x14ac:dyDescent="0.15">
      <c r="A12" s="9" t="s">
        <v>38</v>
      </c>
      <c r="B12" s="9">
        <v>2400</v>
      </c>
      <c r="C12" s="9">
        <f t="shared" si="0"/>
        <v>2127</v>
      </c>
      <c r="D12" s="9">
        <v>2168</v>
      </c>
      <c r="E12" s="9">
        <f t="shared" si="1"/>
        <v>1895</v>
      </c>
    </row>
    <row r="14" spans="1:5" x14ac:dyDescent="0.15">
      <c r="A14" s="9" t="s">
        <v>39</v>
      </c>
    </row>
    <row r="15" spans="1:5" x14ac:dyDescent="0.15">
      <c r="A15" s="9" t="s">
        <v>40</v>
      </c>
    </row>
    <row r="16" spans="1:5" x14ac:dyDescent="0.15">
      <c r="A16" s="9" t="s">
        <v>41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zoomScale="184" zoomScaleNormal="184" workbookViewId="0">
      <selection activeCell="D4" sqref="D4"/>
    </sheetView>
  </sheetViews>
  <sheetFormatPr defaultColWidth="9.33203125" defaultRowHeight="13.5" x14ac:dyDescent="0.15"/>
  <cols>
    <col min="1" max="1" width="0.33203125" style="1" customWidth="1"/>
    <col min="2" max="2" width="0.5" style="1" customWidth="1"/>
    <col min="3" max="3" width="4.83203125" style="1" customWidth="1"/>
    <col min="4" max="4" width="7.5" style="1" customWidth="1"/>
    <col min="5" max="5" width="9.1640625" style="1" customWidth="1"/>
    <col min="6" max="6" width="0.83203125" style="1" customWidth="1"/>
    <col min="7" max="7" width="5.1640625" style="1" customWidth="1"/>
    <col min="8" max="8" width="9" style="1" customWidth="1"/>
    <col min="9" max="9" width="9.83203125" style="1" customWidth="1"/>
    <col min="10" max="10" width="10.33203125" style="1" customWidth="1"/>
    <col min="11" max="11" width="11.1640625" style="1" customWidth="1"/>
    <col min="12" max="12" width="8.33203125" style="1" customWidth="1"/>
    <col min="13" max="13" width="9.33203125" style="1" customWidth="1"/>
    <col min="14" max="28" width="9.33203125" style="1"/>
    <col min="29" max="29" width="11.6640625" style="1" customWidth="1"/>
    <col min="30" max="16384" width="9.33203125" style="1"/>
  </cols>
  <sheetData>
    <row r="1" spans="1:29" ht="15" thickBot="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 t="s">
        <v>57</v>
      </c>
      <c r="L1" s="17">
        <v>2</v>
      </c>
      <c r="M1" s="16" t="s">
        <v>19</v>
      </c>
      <c r="W1" s="15" t="s">
        <v>47</v>
      </c>
    </row>
    <row r="2" spans="1:29" ht="15" thickBo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8" t="s">
        <v>58</v>
      </c>
      <c r="L2" s="17">
        <v>0.3</v>
      </c>
      <c r="M2" s="16"/>
      <c r="X2" s="1" t="s">
        <v>51</v>
      </c>
      <c r="AA2" s="1" t="s">
        <v>52</v>
      </c>
    </row>
    <row r="3" spans="1:29" ht="14.25" x14ac:dyDescent="0.15">
      <c r="A3" s="16"/>
      <c r="B3" s="16"/>
      <c r="C3" s="16"/>
      <c r="D3" s="16" t="s">
        <v>0</v>
      </c>
      <c r="E3" s="19" t="s">
        <v>1</v>
      </c>
      <c r="F3" s="16" t="s">
        <v>2</v>
      </c>
      <c r="G3" s="16"/>
      <c r="H3" s="16"/>
      <c r="I3" s="16"/>
      <c r="J3" s="16"/>
      <c r="K3" s="18" t="s">
        <v>59</v>
      </c>
      <c r="L3" s="16" t="s">
        <v>3</v>
      </c>
      <c r="M3" s="16" t="s">
        <v>60</v>
      </c>
      <c r="W3" s="1" t="s">
        <v>48</v>
      </c>
      <c r="X3" s="1" t="s">
        <v>53</v>
      </c>
      <c r="Y3" s="1" t="s">
        <v>54</v>
      </c>
      <c r="Z3" s="1" t="s">
        <v>55</v>
      </c>
      <c r="AA3" s="1" t="s">
        <v>49</v>
      </c>
      <c r="AB3" s="1" t="s">
        <v>50</v>
      </c>
      <c r="AC3" s="15" t="s">
        <v>56</v>
      </c>
    </row>
    <row r="4" spans="1:29" ht="15" thickBot="1" x14ac:dyDescent="0.2">
      <c r="A4" s="16"/>
      <c r="B4" s="16"/>
      <c r="C4" s="16"/>
      <c r="D4" s="28" t="s">
        <v>71</v>
      </c>
      <c r="E4" s="28" t="s">
        <v>70</v>
      </c>
      <c r="F4" s="16" t="s">
        <v>5</v>
      </c>
      <c r="G4" s="16" t="s">
        <v>6</v>
      </c>
      <c r="H4" s="16" t="s">
        <v>11</v>
      </c>
      <c r="I4" s="16" t="s">
        <v>12</v>
      </c>
      <c r="J4" s="16" t="s">
        <v>13</v>
      </c>
      <c r="K4" s="16" t="s">
        <v>14</v>
      </c>
      <c r="L4" s="16" t="s">
        <v>15</v>
      </c>
      <c r="M4" s="16" t="s">
        <v>16</v>
      </c>
      <c r="W4" s="1">
        <v>0</v>
      </c>
      <c r="X4" s="1">
        <f t="shared" ref="X4:X5" si="0">Z4+AB4</f>
        <v>9.5240000000000009</v>
      </c>
      <c r="Y4" s="1">
        <v>1</v>
      </c>
      <c r="Z4" s="1">
        <f t="shared" ref="Z4:Z5" si="1">2+AA4</f>
        <v>2</v>
      </c>
      <c r="AA4" s="1">
        <v>0</v>
      </c>
      <c r="AB4" s="1">
        <v>7.524</v>
      </c>
      <c r="AC4" s="15">
        <v>2066.5</v>
      </c>
    </row>
    <row r="5" spans="1:29" ht="19.5" thickBot="1" x14ac:dyDescent="0.25">
      <c r="A5" s="16" t="s">
        <v>61</v>
      </c>
      <c r="B5" s="16" t="s">
        <v>62</v>
      </c>
      <c r="C5" s="16" t="s">
        <v>63</v>
      </c>
      <c r="D5" s="17">
        <v>25</v>
      </c>
      <c r="E5" s="20">
        <v>1691.7563570289776</v>
      </c>
      <c r="F5" s="21">
        <f>G5+H5*(E5+273)+I5*(E5+273)^2+J5*(E5+273)^3</f>
        <v>60.178613480275409</v>
      </c>
      <c r="G5" s="22">
        <v>24.87</v>
      </c>
      <c r="H5" s="23">
        <v>4.9549999999999997E-2</v>
      </c>
      <c r="I5" s="23">
        <v>-2.4029999999999999E-5</v>
      </c>
      <c r="J5" s="23">
        <v>4.0499999999999999E-9</v>
      </c>
      <c r="K5" s="18">
        <f>(G5*((E5+273)-(D5+273))+(H5/2)*((E5+273)^2-(D5+273)^2)+(I5/3)*((E5+273)^3-(D5+273)^3)+(J5/4)*((E5+273)^4-(D5+273)^4))</f>
        <v>89430.438423941639</v>
      </c>
      <c r="L5" s="17">
        <v>1</v>
      </c>
      <c r="M5" s="21">
        <f>K5*L5*0.001</f>
        <v>89.430438423941638</v>
      </c>
      <c r="O5" s="5"/>
      <c r="W5" s="1">
        <v>0.2</v>
      </c>
      <c r="X5" s="1">
        <f t="shared" si="0"/>
        <v>11.429</v>
      </c>
      <c r="Y5" s="1">
        <v>1</v>
      </c>
      <c r="Z5" s="1">
        <f t="shared" si="1"/>
        <v>2.4</v>
      </c>
      <c r="AA5" s="1">
        <v>0.4</v>
      </c>
      <c r="AB5" s="1">
        <v>9.0289999999999999</v>
      </c>
      <c r="AC5" s="15">
        <v>1801.2</v>
      </c>
    </row>
    <row r="6" spans="1:29" ht="19.5" thickBot="1" x14ac:dyDescent="0.25">
      <c r="A6" s="16"/>
      <c r="B6" s="16" t="s">
        <v>64</v>
      </c>
      <c r="C6" s="16" t="s">
        <v>65</v>
      </c>
      <c r="D6" s="24">
        <f>$D$5</f>
        <v>25</v>
      </c>
      <c r="E6" s="25">
        <f>$E$5</f>
        <v>1691.7563570289776</v>
      </c>
      <c r="F6" s="21">
        <f>G6+H6*(E6+273)+I6*(E6+273)^2+J6*(E6+273)^3</f>
        <v>50.228430363785215</v>
      </c>
      <c r="G6" s="22">
        <v>29.73</v>
      </c>
      <c r="H6" s="23">
        <v>1.0200000000000001E-2</v>
      </c>
      <c r="I6" s="23">
        <v>2.4389999999999999E-6</v>
      </c>
      <c r="J6" s="23">
        <v>-1.181E-9</v>
      </c>
      <c r="K6" s="18">
        <f>(G6*((E6+273)-(D6+273))+(H6/2)*((E6+273)^2-(D6+273)^2)+(I6/3)*((E6+273)^3-(D6+273)^3)+(J6/4)*((E6+273)^4-(D6+273)^4))</f>
        <v>70534.413770681858</v>
      </c>
      <c r="L6" s="17">
        <v>2</v>
      </c>
      <c r="M6" s="21">
        <f>K6*L6*0.001</f>
        <v>141.06882754136373</v>
      </c>
      <c r="O6" s="5"/>
      <c r="W6" s="1">
        <v>0.3</v>
      </c>
      <c r="AC6" s="1">
        <v>1694.5</v>
      </c>
    </row>
    <row r="7" spans="1:29" ht="18.75" x14ac:dyDescent="0.2">
      <c r="A7" s="16"/>
      <c r="B7" s="16" t="s">
        <v>66</v>
      </c>
      <c r="C7" s="16" t="s">
        <v>67</v>
      </c>
      <c r="D7" s="24">
        <f>$D$5</f>
        <v>25</v>
      </c>
      <c r="E7" s="25">
        <f>$E$5</f>
        <v>1691.7563570289776</v>
      </c>
      <c r="F7" s="21">
        <f>G7+H7*(E7+273)+I7*(E7+273)^2+J7*(E7+273)^3</f>
        <v>36.090719286446941</v>
      </c>
      <c r="G7" s="22">
        <v>26.52</v>
      </c>
      <c r="H7" s="23">
        <v>7.2259999999999998E-3</v>
      </c>
      <c r="I7" s="23">
        <v>-1.0380000000000001E-6</v>
      </c>
      <c r="J7" s="23">
        <v>-8.17E-11</v>
      </c>
      <c r="K7" s="18">
        <f>(G7*((E7+273)-(D7+273))+(H7/2)*((E7+273)^2-(D7+273)^2)+(I7/3)*((E7+273)^3-(D7+273)^3)+(J7/4)*((E7+273)^4-(D7+273)^4))</f>
        <v>54909.395449934833</v>
      </c>
      <c r="L7" s="26">
        <f>L1*(1+L2)*79/21</f>
        <v>9.7809523809523817</v>
      </c>
      <c r="M7" s="21">
        <f>K7*L7*0.001</f>
        <v>537.06618216269601</v>
      </c>
      <c r="O7" s="5"/>
      <c r="W7" s="1">
        <v>0.4</v>
      </c>
      <c r="X7" s="1">
        <f>Z7+AB7</f>
        <v>13.332999999999998</v>
      </c>
      <c r="Y7" s="1">
        <v>1</v>
      </c>
      <c r="Z7" s="1">
        <f>2+AA7</f>
        <v>2.8</v>
      </c>
      <c r="AA7" s="1">
        <v>0.8</v>
      </c>
      <c r="AB7" s="1">
        <v>10.532999999999999</v>
      </c>
      <c r="AC7" s="15">
        <v>1600.5</v>
      </c>
    </row>
    <row r="8" spans="1:29" ht="18.75" x14ac:dyDescent="0.2">
      <c r="A8" s="16"/>
      <c r="B8" s="16" t="s">
        <v>68</v>
      </c>
      <c r="C8" s="16" t="s">
        <v>69</v>
      </c>
      <c r="D8" s="24">
        <f>$D$5</f>
        <v>25</v>
      </c>
      <c r="E8" s="25">
        <f>$E$5</f>
        <v>1691.7563570289776</v>
      </c>
      <c r="F8" s="21">
        <f>G8+H8*(E8+273)+I8*(E8+273)^2+J8*(E8+273)^3</f>
        <v>37.6576787215444</v>
      </c>
      <c r="G8" s="22">
        <v>24.86</v>
      </c>
      <c r="H8" s="23">
        <v>1.5959999999999998E-2</v>
      </c>
      <c r="I8" s="23">
        <v>-7.2559999999999996E-6</v>
      </c>
      <c r="J8" s="23">
        <v>1.246E-9</v>
      </c>
      <c r="K8" s="18">
        <f>(G8*((E8+273)-(D8+273))+(H8/2)*((E8+273)^2-(D8+273)^2)+(I8/3)*((E8+273)^3-(D8+273)^3)+(J8/4)*((E8+273)^4-(D8+273)^4))</f>
        <v>57890.919457499658</v>
      </c>
      <c r="L8" s="26">
        <f>L1*L2</f>
        <v>0.6</v>
      </c>
      <c r="M8" s="21">
        <f>K8*L8*0.001</f>
        <v>34.734551674499798</v>
      </c>
      <c r="O8" s="5"/>
      <c r="W8" s="1">
        <v>0.6</v>
      </c>
      <c r="X8" s="1">
        <f>Z8+AB8</f>
        <v>15.238</v>
      </c>
      <c r="Y8" s="1">
        <v>1</v>
      </c>
      <c r="Z8" s="1">
        <f>2+AA8</f>
        <v>3.2</v>
      </c>
      <c r="AA8" s="1">
        <v>1.2</v>
      </c>
      <c r="AB8" s="1">
        <v>12.038</v>
      </c>
      <c r="AC8" s="15">
        <v>1442.4</v>
      </c>
    </row>
    <row r="9" spans="1:29" ht="15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27">
        <f>SUM(M5:M8)</f>
        <v>802.29999980250125</v>
      </c>
      <c r="W9" s="1">
        <v>0.8</v>
      </c>
      <c r="X9" s="1">
        <f>Z9+AB9</f>
        <v>17.143000000000001</v>
      </c>
      <c r="Y9" s="1">
        <v>1</v>
      </c>
      <c r="Z9" s="1">
        <f>2+AA9</f>
        <v>3.6</v>
      </c>
      <c r="AA9" s="1">
        <v>1.6</v>
      </c>
      <c r="AB9" s="1">
        <v>13.542999999999999</v>
      </c>
      <c r="AC9" s="15">
        <v>1314.2</v>
      </c>
    </row>
    <row r="10" spans="1:29" x14ac:dyDescent="0.15">
      <c r="H10" s="2"/>
      <c r="W10" s="1">
        <v>1</v>
      </c>
      <c r="X10" s="1">
        <f>Z10+AB10</f>
        <v>19.048000000000002</v>
      </c>
      <c r="Y10" s="1">
        <v>1</v>
      </c>
      <c r="Z10" s="1">
        <f>2+AA10</f>
        <v>4</v>
      </c>
      <c r="AA10" s="1">
        <v>2</v>
      </c>
      <c r="AB10" s="1">
        <v>15.048</v>
      </c>
      <c r="AC10" s="15">
        <v>1207.9000000000001</v>
      </c>
    </row>
    <row r="11" spans="1:29" x14ac:dyDescent="0.15">
      <c r="B11" s="1" t="s">
        <v>23</v>
      </c>
      <c r="C11" s="1" t="s">
        <v>24</v>
      </c>
      <c r="D11" s="6">
        <f>$D$5</f>
        <v>25</v>
      </c>
      <c r="E11" s="8">
        <f>$E$5</f>
        <v>1691.7563570289776</v>
      </c>
      <c r="F11" s="11">
        <f>G11+H11*(E11+273)+I11*(E11+273)^2+J11*(E11+273)^3</f>
        <v>82.05983367837176</v>
      </c>
      <c r="G11" s="11">
        <v>19.251826000000001</v>
      </c>
      <c r="H11" s="12">
        <v>5.2128150000000005E-2</v>
      </c>
      <c r="I11" s="12">
        <v>1.1974819999999999E-5</v>
      </c>
      <c r="J11" s="12">
        <v>-1.1317460999999999E-8</v>
      </c>
      <c r="K11" s="3">
        <f>(G11*((E11+273)-(D11+273))+(H11/2)*((E11+273)^2-(D11+273)^2)+(I11/3)*((E11+273)^3-(D11+273)^3)+(J11/4)*((E11+273)^4-(D11+273)^4))</f>
        <v>118416.51968244984</v>
      </c>
    </row>
    <row r="13" spans="1:29" x14ac:dyDescent="0.15">
      <c r="E13" s="6" t="s">
        <v>20</v>
      </c>
      <c r="F13" s="6"/>
    </row>
    <row r="14" spans="1:29" x14ac:dyDescent="0.15">
      <c r="E14" s="6"/>
      <c r="F14" s="6" t="s">
        <v>21</v>
      </c>
    </row>
    <row r="15" spans="1:29" x14ac:dyDescent="0.15">
      <c r="E15" s="6"/>
      <c r="F15" s="6" t="s">
        <v>22</v>
      </c>
    </row>
    <row r="16" spans="1:29" x14ac:dyDescent="0.15">
      <c r="E16" s="6">
        <v>0</v>
      </c>
      <c r="F16" s="6">
        <v>2055</v>
      </c>
    </row>
    <row r="17" spans="5:6" x14ac:dyDescent="0.15">
      <c r="E17" s="6">
        <v>0.1</v>
      </c>
      <c r="F17" s="6">
        <v>1916.7</v>
      </c>
    </row>
    <row r="18" spans="5:6" x14ac:dyDescent="0.15">
      <c r="E18" s="6">
        <v>0.2</v>
      </c>
      <c r="F18" s="6">
        <v>1797</v>
      </c>
    </row>
    <row r="19" spans="5:6" x14ac:dyDescent="0.15">
      <c r="E19" s="6">
        <v>0.3</v>
      </c>
      <c r="F19" s="6">
        <v>1691.8</v>
      </c>
    </row>
    <row r="20" spans="5:6" x14ac:dyDescent="0.15">
      <c r="E20" s="6">
        <v>0.4</v>
      </c>
      <c r="F20" s="6">
        <v>1598</v>
      </c>
    </row>
    <row r="21" spans="5:6" x14ac:dyDescent="0.15">
      <c r="E21" s="6">
        <v>0.5</v>
      </c>
      <c r="F21" s="6">
        <v>1516</v>
      </c>
    </row>
    <row r="22" spans="5:6" x14ac:dyDescent="0.15">
      <c r="E22" s="6">
        <v>0.6</v>
      </c>
      <c r="F22" s="6">
        <v>1441.6</v>
      </c>
    </row>
    <row r="23" spans="5:6" x14ac:dyDescent="0.15">
      <c r="E23" s="1">
        <v>0.7</v>
      </c>
      <c r="F23" s="1">
        <v>1374.5</v>
      </c>
    </row>
    <row r="24" spans="5:6" x14ac:dyDescent="0.15">
      <c r="E24" s="1">
        <v>0.8</v>
      </c>
      <c r="F24" s="1">
        <v>1313.6</v>
      </c>
    </row>
    <row r="25" spans="5:6" x14ac:dyDescent="0.15">
      <c r="E25" s="1">
        <v>0.9</v>
      </c>
      <c r="F25" s="1">
        <v>1258.0999999999999</v>
      </c>
    </row>
    <row r="26" spans="5:6" x14ac:dyDescent="0.15">
      <c r="E26" s="1">
        <v>1</v>
      </c>
      <c r="F26" s="1">
        <v>1207.2</v>
      </c>
    </row>
    <row r="28" spans="5:6" x14ac:dyDescent="0.15">
      <c r="E28" s="1">
        <v>-0.01</v>
      </c>
      <c r="F28" s="1">
        <v>2051.6</v>
      </c>
    </row>
    <row r="29" spans="5:6" x14ac:dyDescent="0.15">
      <c r="E29" s="1">
        <v>-0.05</v>
      </c>
      <c r="F29" s="1">
        <v>2037.8</v>
      </c>
    </row>
    <row r="30" spans="5:6" x14ac:dyDescent="0.15">
      <c r="E30" s="1">
        <v>-0.1</v>
      </c>
      <c r="F30" s="1">
        <v>2018.9</v>
      </c>
    </row>
    <row r="31" spans="5:6" x14ac:dyDescent="0.15">
      <c r="E31" s="1">
        <v>-0.2</v>
      </c>
      <c r="F31" s="1">
        <v>1975.4</v>
      </c>
    </row>
    <row r="32" spans="5:6" x14ac:dyDescent="0.15">
      <c r="E32" s="1">
        <v>-0.3</v>
      </c>
      <c r="F32" s="1">
        <v>1922</v>
      </c>
    </row>
    <row r="33" spans="1:6" x14ac:dyDescent="0.15">
      <c r="E33" s="1">
        <v>-0.4</v>
      </c>
      <c r="F33" s="1">
        <v>1855</v>
      </c>
    </row>
    <row r="34" spans="1:6" x14ac:dyDescent="0.15">
      <c r="E34" s="1">
        <v>-0.5</v>
      </c>
      <c r="F34" s="1">
        <v>1770</v>
      </c>
    </row>
    <row r="37" spans="1:6" x14ac:dyDescent="0.15">
      <c r="A37" s="1">
        <v>0</v>
      </c>
      <c r="B37" s="1">
        <v>2055</v>
      </c>
    </row>
    <row r="38" spans="1:6" x14ac:dyDescent="0.15">
      <c r="A38" s="1">
        <v>0.3</v>
      </c>
      <c r="B38" s="1">
        <v>1691.8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例題5.2 メタン理論燃焼温度</vt:lpstr>
      <vt:lpstr>理論燃焼温度資料</vt:lpstr>
      <vt:lpstr>例題5.3 メタン過剰空気を含む理論燃焼温度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aito</dc:creator>
  <cp:lastModifiedBy>itolab200</cp:lastModifiedBy>
  <dcterms:created xsi:type="dcterms:W3CDTF">2004-01-25T12:50:10Z</dcterms:created>
  <dcterms:modified xsi:type="dcterms:W3CDTF">2017-07-22T13:23:27Z</dcterms:modified>
</cp:coreProperties>
</file>