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olab04\Dropbox\working\"/>
    </mc:Choice>
  </mc:AlternateContent>
  <bookViews>
    <workbookView xWindow="589" yWindow="250" windowWidth="18670" windowHeight="5785"/>
  </bookViews>
  <sheets>
    <sheet name="例題4.6 混合気体の熱容量" sheetId="1" r:id="rId1"/>
  </sheets>
  <definedNames>
    <definedName name="solver_adj" localSheetId="0" hidden="1">'例題4.6 混合気体の熱容量'!#REF!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2</definedName>
    <definedName name="solver_opt" localSheetId="0" hidden="1">'例題4.6 混合気体の熱容量'!#REF!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62913"/>
</workbook>
</file>

<file path=xl/calcChain.xml><?xml version="1.0" encoding="utf-8"?>
<calcChain xmlns="http://schemas.openxmlformats.org/spreadsheetml/2006/main">
  <c r="J5" i="1" l="1"/>
  <c r="L5" i="1" s="1"/>
  <c r="D6" i="1"/>
  <c r="E6" i="1" s="1"/>
  <c r="D7" i="1"/>
  <c r="E7" i="1" s="1"/>
  <c r="D8" i="1"/>
  <c r="N5" i="1"/>
  <c r="E5" i="1"/>
  <c r="C6" i="1"/>
  <c r="C7" i="1"/>
  <c r="C8" i="1"/>
  <c r="J8" i="1" s="1"/>
  <c r="L8" i="1" s="1"/>
  <c r="N8" i="1" l="1"/>
  <c r="J7" i="1"/>
  <c r="L7" i="1" s="1"/>
  <c r="N6" i="1"/>
  <c r="E8" i="1"/>
  <c r="J6" i="1"/>
  <c r="L6" i="1" s="1"/>
  <c r="N7" i="1"/>
  <c r="L9" i="1" l="1"/>
</calcChain>
</file>

<file path=xl/comments1.xml><?xml version="1.0" encoding="utf-8"?>
<comments xmlns="http://schemas.openxmlformats.org/spreadsheetml/2006/main">
  <authors>
    <author>itolab13</author>
  </authors>
  <commentList>
    <comment ref="J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<sst xmlns="http://schemas.openxmlformats.org/spreadsheetml/2006/main" count="30" uniqueCount="28">
  <si>
    <t>T1～T2間の平均熱容量</t>
    <rPh sb="5" eb="6">
      <t>カン</t>
    </rPh>
    <rPh sb="7" eb="9">
      <t>ヘイキン</t>
    </rPh>
    <rPh sb="9" eb="12">
      <t>ネツヨウリョウ</t>
    </rPh>
    <phoneticPr fontId="1"/>
  </si>
  <si>
    <t>T1</t>
    <phoneticPr fontId="1"/>
  </si>
  <si>
    <t>T2</t>
    <phoneticPr fontId="1"/>
  </si>
  <si>
    <t>Cpm(T1-T2)</t>
    <phoneticPr fontId="1"/>
  </si>
  <si>
    <t>n</t>
    <phoneticPr fontId="1"/>
  </si>
  <si>
    <t>[℃]</t>
    <phoneticPr fontId="1"/>
  </si>
  <si>
    <t>[J/(mol-K)]</t>
    <phoneticPr fontId="1"/>
  </si>
  <si>
    <t>a</t>
  </si>
  <si>
    <t>∫Cpdt</t>
    <phoneticPr fontId="1"/>
  </si>
  <si>
    <t>窒素</t>
    <rPh sb="0" eb="2">
      <t>チッソ</t>
    </rPh>
    <phoneticPr fontId="1"/>
  </si>
  <si>
    <t>酸素</t>
    <rPh sb="0" eb="2">
      <t>サンソ</t>
    </rPh>
    <phoneticPr fontId="1"/>
  </si>
  <si>
    <t>水蒸気</t>
    <rPh sb="0" eb="3">
      <t>スイジョウキ</t>
    </rPh>
    <phoneticPr fontId="1"/>
  </si>
  <si>
    <t>二酸化炭素</t>
    <rPh sb="0" eb="3">
      <t>ニサンカ</t>
    </rPh>
    <rPh sb="3" eb="5">
      <t>タンソ</t>
    </rPh>
    <phoneticPr fontId="1"/>
  </si>
  <si>
    <t xml:space="preserve">b </t>
    <phoneticPr fontId="1"/>
  </si>
  <si>
    <t xml:space="preserve">c </t>
    <phoneticPr fontId="1"/>
  </si>
  <si>
    <t>d</t>
    <phoneticPr fontId="1"/>
  </si>
  <si>
    <t>[J/mol]</t>
    <phoneticPr fontId="1"/>
  </si>
  <si>
    <t>[mol]</t>
    <phoneticPr fontId="1"/>
  </si>
  <si>
    <t>[kJ]</t>
    <phoneticPr fontId="1"/>
  </si>
  <si>
    <r>
      <t>N</t>
    </r>
    <r>
      <rPr>
        <vertAlign val="subscript"/>
        <sz val="11"/>
        <rFont val="ＭＳ Ｐゴシック"/>
        <family val="3"/>
        <charset val="128"/>
      </rPr>
      <t>2</t>
    </r>
    <phoneticPr fontId="1"/>
  </si>
  <si>
    <r>
      <t>O</t>
    </r>
    <r>
      <rPr>
        <vertAlign val="subscript"/>
        <sz val="11"/>
        <rFont val="ＭＳ Ｐゴシック"/>
        <family val="3"/>
        <charset val="128"/>
      </rPr>
      <t>2</t>
    </r>
    <phoneticPr fontId="1"/>
  </si>
  <si>
    <r>
      <t>H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O</t>
    </r>
    <phoneticPr fontId="1"/>
  </si>
  <si>
    <r>
      <t>CO</t>
    </r>
    <r>
      <rPr>
        <vertAlign val="subscript"/>
        <sz val="11"/>
        <rFont val="ＭＳ Ｐゴシック"/>
        <family val="3"/>
        <charset val="128"/>
      </rPr>
      <t>2</t>
    </r>
    <phoneticPr fontId="1"/>
  </si>
  <si>
    <t>Cp=a+bT+cT^2+dT^3 where Cp[J/(mol-K)] T in [K]</t>
    <phoneticPr fontId="1"/>
  </si>
  <si>
    <t>係数a,b,c,dは伊東オリジナル</t>
    <rPh sb="0" eb="2">
      <t>ケイスウ</t>
    </rPh>
    <rPh sb="10" eb="12">
      <t>イトウ</t>
    </rPh>
    <phoneticPr fontId="1"/>
  </si>
  <si>
    <r>
      <t>ΔH^</t>
    </r>
    <r>
      <rPr>
        <sz val="11"/>
        <rFont val="ＭＳ Ｐゴシック"/>
        <family val="3"/>
        <charset val="128"/>
      </rPr>
      <t>=</t>
    </r>
    <phoneticPr fontId="1"/>
  </si>
  <si>
    <t>ΔH=</t>
    <phoneticPr fontId="1"/>
  </si>
  <si>
    <t>nΔH^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</si>
</sst>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8" formatCode="0.0E+00"/>
  </numFmts>
  <fonts count="6" x14ac:knownFonts="1"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4" fontId="2" fillId="0" borderId="0" xfId="0" applyNumberFormat="1" applyFont="1" applyFill="1" applyBorder="1" applyAlignment="1" applyProtection="1"/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4" fontId="5" fillId="0" borderId="0" xfId="0" applyNumberFormat="1" applyFont="1" applyFill="1" applyBorder="1" applyAlignment="1" applyProtection="1"/>
    <xf numFmtId="178" fontId="5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151075</xdr:colOff>
          <xdr:row>8</xdr:row>
          <xdr:rowOff>143124</xdr:rowOff>
        </xdr:from>
        <xdr:to>
          <xdr:col>10</xdr:col>
          <xdr:colOff>378253</xdr:colOff>
          <xdr:row>10</xdr:row>
          <xdr:rowOff>103367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K17" sqref="K17"/>
    </sheetView>
  </sheetViews>
  <sheetFormatPr defaultColWidth="9.28515625" defaultRowHeight="13.8" x14ac:dyDescent="0.15"/>
  <cols>
    <col min="1" max="1" width="1.28515625" style="1" customWidth="1"/>
    <col min="2" max="2" width="5.28515625" style="1" customWidth="1"/>
    <col min="3" max="3" width="5.7109375" style="1" customWidth="1"/>
    <col min="4" max="4" width="7" style="1" customWidth="1"/>
    <col min="5" max="5" width="1.5703125" style="1" customWidth="1"/>
    <col min="6" max="6" width="6.140625" style="1" customWidth="1"/>
    <col min="7" max="9" width="9.7109375" style="1" customWidth="1"/>
    <col min="10" max="10" width="8.7109375" style="1" customWidth="1"/>
    <col min="11" max="11" width="7.85546875" style="1" customWidth="1"/>
    <col min="12" max="12" width="8.28515625" style="1" customWidth="1"/>
    <col min="13" max="16384" width="9.28515625" style="1"/>
  </cols>
  <sheetData>
    <row r="1" spans="1:16" x14ac:dyDescent="0.15">
      <c r="F1" s="1" t="s">
        <v>23</v>
      </c>
      <c r="J1" s="3"/>
      <c r="P1" s="1" t="s">
        <v>24</v>
      </c>
    </row>
    <row r="2" spans="1:16" x14ac:dyDescent="0.15">
      <c r="D2" s="4"/>
      <c r="J2" s="3" t="s">
        <v>25</v>
      </c>
      <c r="L2" s="1" t="s">
        <v>26</v>
      </c>
      <c r="N2" s="1" t="s">
        <v>0</v>
      </c>
    </row>
    <row r="3" spans="1:16" x14ac:dyDescent="0.15">
      <c r="C3" s="1" t="s">
        <v>1</v>
      </c>
      <c r="D3" s="4" t="s">
        <v>2</v>
      </c>
      <c r="J3" s="3" t="s">
        <v>8</v>
      </c>
      <c r="K3" s="1" t="s">
        <v>4</v>
      </c>
      <c r="L3" s="1" t="s">
        <v>27</v>
      </c>
      <c r="N3" s="1" t="s">
        <v>3</v>
      </c>
    </row>
    <row r="4" spans="1:16" ht="14.4" thickBot="1" x14ac:dyDescent="0.2">
      <c r="C4" s="4" t="s">
        <v>5</v>
      </c>
      <c r="D4" s="4" t="s">
        <v>5</v>
      </c>
      <c r="E4" s="1" t="s">
        <v>6</v>
      </c>
      <c r="F4" s="1" t="s">
        <v>7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N4" s="1" t="s">
        <v>6</v>
      </c>
    </row>
    <row r="5" spans="1:16" ht="16.899999999999999" thickBot="1" x14ac:dyDescent="0.25">
      <c r="A5" s="1" t="s">
        <v>9</v>
      </c>
      <c r="B5" s="1" t="s">
        <v>19</v>
      </c>
      <c r="C5" s="7">
        <v>100</v>
      </c>
      <c r="D5" s="8">
        <v>800</v>
      </c>
      <c r="E5" s="2">
        <f>F5+G5*(D5+273)+H5*(D5+273)^2+I5*(D5+273)^3</f>
        <v>32.977488277411098</v>
      </c>
      <c r="F5" s="10">
        <v>26.52</v>
      </c>
      <c r="G5" s="11">
        <v>7.2259999999999998E-3</v>
      </c>
      <c r="H5" s="11">
        <v>-1.0380000000000001E-6</v>
      </c>
      <c r="I5" s="11">
        <v>-8.17E-11</v>
      </c>
      <c r="J5" s="3">
        <f>F5*((D5+273)-(C5+273))+(G5/2)*((D5+273)^2-(C5+273)^2)+(H5/3)*((D5+273)^3-(C5+273)^3)+(I5/4)*((D5+273)^4-(C5+273)^4)</f>
        <v>21784.91504117327</v>
      </c>
      <c r="K5" s="7">
        <v>0.73799999999999999</v>
      </c>
      <c r="L5" s="2">
        <f>J5*K5*0.001</f>
        <v>16.077267300385873</v>
      </c>
      <c r="N5" s="5">
        <f>(1/((D5+273)-(C5+273)))*(F5*((D5+273)-(C5+273))+(G5/2)*((D5+273)^2-(C5+273)^2)+(H5/3)*((D5+273)^3-(C5+273)^3)+(I5/4)*((D5+273)^4-(C5+273)^4))</f>
        <v>31.1213072016761</v>
      </c>
    </row>
    <row r="6" spans="1:16" ht="16.899999999999999" thickBot="1" x14ac:dyDescent="0.25">
      <c r="A6" s="1" t="s">
        <v>10</v>
      </c>
      <c r="B6" s="1" t="s">
        <v>20</v>
      </c>
      <c r="C6" s="6">
        <f>$C$5</f>
        <v>100</v>
      </c>
      <c r="D6" s="9">
        <f>$D$5</f>
        <v>800</v>
      </c>
      <c r="E6" s="2">
        <f>F6+G6*(D6+273)+H6*(D6+273)^2+I6*(D6+273)^3</f>
        <v>35.170315293181993</v>
      </c>
      <c r="F6" s="10">
        <v>24.86</v>
      </c>
      <c r="G6" s="11">
        <v>1.5959999999999998E-2</v>
      </c>
      <c r="H6" s="11">
        <v>-7.2559999999999996E-6</v>
      </c>
      <c r="I6" s="11">
        <v>1.246E-9</v>
      </c>
      <c r="J6" s="3">
        <f>F6*((D6+273)-(C6+273))+(G6/2)*((D6+273)^2-(C6+273)^2)+(H6/3)*((D6+273)^3-(C6+273)^3)+(I6/4)*((D6+273)^4-(C6+273)^4)</f>
        <v>23023.791991070731</v>
      </c>
      <c r="K6" s="7">
        <v>6.6000000000000003E-2</v>
      </c>
      <c r="L6" s="2">
        <f>J6*K6*0.001</f>
        <v>1.5195702714106682</v>
      </c>
      <c r="N6" s="5">
        <f>(1/((D6+273)-(C6+273)))*(F6*((D6+273)-(C6+273))+(G6/2)*((D6+273)^2-(C6+273)^2)+(H6/3)*((D6+273)^3-(C6+273)^3)+(I6/4)*((D6+273)^4-(C6+273)^4))</f>
        <v>32.89113141581533</v>
      </c>
    </row>
    <row r="7" spans="1:16" ht="16.899999999999999" thickBot="1" x14ac:dyDescent="0.25">
      <c r="A7" s="1" t="s">
        <v>11</v>
      </c>
      <c r="B7" s="1" t="s">
        <v>21</v>
      </c>
      <c r="C7" s="6">
        <f>$C$5</f>
        <v>100</v>
      </c>
      <c r="D7" s="9">
        <f>$D$5</f>
        <v>800</v>
      </c>
      <c r="E7" s="2">
        <f>F7+G7*(D7+273)+H7*(D7+273)^2+I7*(D7+273)^3</f>
        <v>42.023712354922999</v>
      </c>
      <c r="F7" s="10">
        <v>29.73</v>
      </c>
      <c r="G7" s="11">
        <v>1.0200000000000001E-2</v>
      </c>
      <c r="H7" s="11">
        <v>2.4389999999999999E-6</v>
      </c>
      <c r="I7" s="11">
        <v>-1.181E-9</v>
      </c>
      <c r="J7" s="3">
        <f>F7*((D7+273)-(C7+273))+(G7/2)*((D7+273)^2-(C7+273)^2)+(H7/3)*((D7+273)^3-(C7+273)^3)+(I7/4)*((D7+273)^4-(C7+273)^4)</f>
        <v>26549.733952961102</v>
      </c>
      <c r="K7" s="7">
        <v>0.13100000000000001</v>
      </c>
      <c r="L7" s="2">
        <f>J7*K7*0.001</f>
        <v>3.4780151478379042</v>
      </c>
      <c r="N7" s="5">
        <f>(1/((D7+273)-(C7+273)))*(F7*((D7+273)-(C7+273))+(G7/2)*((D7+273)^2-(C7+273)^2)+(H7/3)*((D7+273)^3-(C7+273)^3)+(I7/4)*((D7+273)^4-(C7+273)^4))</f>
        <v>37.928191361373003</v>
      </c>
    </row>
    <row r="8" spans="1:16" ht="16.899999999999999" thickBot="1" x14ac:dyDescent="0.25">
      <c r="A8" s="1" t="s">
        <v>12</v>
      </c>
      <c r="B8" s="1" t="s">
        <v>22</v>
      </c>
      <c r="C8" s="6">
        <f>$C$5</f>
        <v>100</v>
      </c>
      <c r="D8" s="9">
        <f>$D$5</f>
        <v>800</v>
      </c>
      <c r="E8" s="2">
        <f>F8+G8*(D8+273)+H8*(D8+273)^2+I8*(D8+273)^3</f>
        <v>55.373986998849993</v>
      </c>
      <c r="F8" s="10">
        <v>24.87</v>
      </c>
      <c r="G8" s="11">
        <v>4.9549999999999997E-2</v>
      </c>
      <c r="H8" s="11">
        <v>-2.4029999999999999E-5</v>
      </c>
      <c r="I8" s="11">
        <v>4.0499999999999999E-9</v>
      </c>
      <c r="J8" s="3">
        <f>F8*((D8+273)-(C8+273))+(G8/2)*((D8+273)^2-(C8+273)^2)+(H8/3)*((D8+273)^3-(C8+273)^3)+(I8/4)*((D8+273)^4-(C8+273)^4)</f>
        <v>34329.102098444993</v>
      </c>
      <c r="K8" s="7">
        <v>6.5000000000000002E-2</v>
      </c>
      <c r="L8" s="2">
        <f>J8*K8*0.001</f>
        <v>2.2313916363989246</v>
      </c>
      <c r="N8" s="5">
        <f>(1/((D8+273)-(C8+273)))*(F8*((D8+273)-(C8+273))+(G8/2)*((D8+273)^2-(C8+273)^2)+(H8/3)*((D8+273)^3-(C8+273)^3)+(I8/4)*((D8+273)^4-(C8+273)^4))</f>
        <v>49.041574426349989</v>
      </c>
    </row>
    <row r="9" spans="1:16" x14ac:dyDescent="0.15">
      <c r="G9" s="2"/>
      <c r="L9" s="2">
        <f>SUM(L5:L8)</f>
        <v>23.306244356033371</v>
      </c>
    </row>
    <row r="10" spans="1:16" x14ac:dyDescent="0.15">
      <c r="G10" s="2"/>
    </row>
    <row r="11" spans="1:16" x14ac:dyDescent="0.15">
      <c r="G11" s="2"/>
      <c r="H1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151075</xdr:colOff>
                <xdr:row>8</xdr:row>
                <xdr:rowOff>143123</xdr:rowOff>
              </from>
              <to>
                <xdr:col>10</xdr:col>
                <xdr:colOff>381663</xdr:colOff>
                <xdr:row>10</xdr:row>
                <xdr:rowOff>103367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例題4.6 混合気体の熱容量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aito</dc:creator>
  <cp:lastModifiedBy>itolab04</cp:lastModifiedBy>
  <dcterms:created xsi:type="dcterms:W3CDTF">2004-01-25T12:50:10Z</dcterms:created>
  <dcterms:modified xsi:type="dcterms:W3CDTF">2017-02-17T01:33:32Z</dcterms:modified>
</cp:coreProperties>
</file>