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15480" windowHeight="11640" activeTab="0"/>
  </bookViews>
  <sheets>
    <sheet name="アンモニア吸収" sheetId="1" r:id="rId1"/>
    <sheet name="Sheet1" sheetId="2" r:id="rId2"/>
    <sheet name="xi,yi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=-(G3/G6)*(B3-G2*(G5*C3-B3)/(G5-G2))</t>
        </r>
      </text>
    </comment>
    <comment ref="C5" authorId="0">
      <text>
        <r>
          <rPr>
            <sz val="10"/>
            <rFont val="ＭＳ Ｐゴシック"/>
            <family val="3"/>
          </rPr>
          <t>=-(G4/G13)*((G5*C3-B3)/(G5-G2)-C3)</t>
        </r>
      </text>
    </comment>
    <comment ref="D12" authorId="0">
      <text>
        <r>
          <rPr>
            <sz val="10"/>
            <rFont val="ＭＳ Ｐゴシック"/>
            <family val="3"/>
          </rPr>
          <t xml:space="preserve">=$G$2*($G$5*C12-B12)/($G$5-$G$2)
</t>
        </r>
      </text>
    </comment>
    <comment ref="E12" authorId="0">
      <text>
        <r>
          <rPr>
            <sz val="10"/>
            <rFont val="ＭＳ Ｐゴシック"/>
            <family val="3"/>
          </rPr>
          <t xml:space="preserve">=($G$5*C12-B12)/($G$5-$G$2)
</t>
        </r>
      </text>
    </comment>
    <comment ref="G5" authorId="0">
      <text>
        <r>
          <rPr>
            <sz val="10"/>
            <rFont val="ＭＳ Ｐゴシック"/>
            <family val="3"/>
          </rPr>
          <t xml:space="preserve">=-G4/G3
</t>
        </r>
      </text>
    </comment>
    <comment ref="G8" authorId="0">
      <text>
        <r>
          <rPr>
            <sz val="10"/>
            <rFont val="ＭＳ Ｐゴシック"/>
            <family val="3"/>
          </rPr>
          <t xml:space="preserve">=G7/G2
</t>
        </r>
      </text>
    </comment>
    <comment ref="G11" authorId="0">
      <text>
        <r>
          <rPr>
            <sz val="10"/>
            <rFont val="ＭＳ Ｐゴシック"/>
            <family val="3"/>
          </rPr>
          <t xml:space="preserve">=G6*(G7-G9)/(G8-G10)
</t>
        </r>
      </text>
    </comment>
    <comment ref="G13" authorId="0">
      <text>
        <r>
          <rPr>
            <sz val="10"/>
            <rFont val="ＭＳ Ｐゴシック"/>
            <family val="3"/>
          </rPr>
          <t xml:space="preserve">=G12*G11
</t>
        </r>
      </text>
    </comment>
    <comment ref="G14" authorId="0">
      <text>
        <r>
          <rPr>
            <sz val="10"/>
            <rFont val="ＭＳ Ｐゴシック"/>
            <family val="3"/>
          </rPr>
          <t xml:space="preserve">=(G6/G13)*(G7-G9)+G10
</t>
        </r>
      </text>
    </comment>
    <comment ref="B12" authorId="1">
      <text>
        <r>
          <rPr>
            <sz val="10"/>
            <rFont val="ＭＳ Ｐゴシック"/>
            <family val="3"/>
          </rPr>
          <t xml:space="preserve">=G7
</t>
        </r>
      </text>
    </comment>
    <comment ref="C12" authorId="1">
      <text>
        <r>
          <rPr>
            <sz val="10"/>
            <rFont val="ＭＳ Ｐゴシック"/>
            <family val="3"/>
          </rPr>
          <t xml:space="preserve">=G14
</t>
        </r>
      </text>
    </comment>
  </commentList>
</comments>
</file>

<file path=xl/sharedStrings.xml><?xml version="1.0" encoding="utf-8"?>
<sst xmlns="http://schemas.openxmlformats.org/spreadsheetml/2006/main" count="42" uniqueCount="39">
  <si>
    <t>b]</t>
  </si>
  <si>
    <t>微分方程式数</t>
  </si>
  <si>
    <t>定数</t>
  </si>
  <si>
    <t>微分方程式→</t>
  </si>
  <si>
    <t>計算結果</t>
  </si>
  <si>
    <t>z</t>
  </si>
  <si>
    <t>y</t>
  </si>
  <si>
    <t>x</t>
  </si>
  <si>
    <t>m=</t>
  </si>
  <si>
    <t>G=</t>
  </si>
  <si>
    <t>y1=</t>
  </si>
  <si>
    <t>y2=</t>
  </si>
  <si>
    <t>x2=</t>
  </si>
  <si>
    <t>Lmin=</t>
  </si>
  <si>
    <t>x1*=</t>
  </si>
  <si>
    <t>CL=</t>
  </si>
  <si>
    <t>L=</t>
  </si>
  <si>
    <t>x1=</t>
  </si>
  <si>
    <t>z=</t>
  </si>
  <si>
    <t>y=</t>
  </si>
  <si>
    <t>x=</t>
  </si>
  <si>
    <t>y'=</t>
  </si>
  <si>
    <t>x'=</t>
  </si>
  <si>
    <t>D=</t>
  </si>
  <si>
    <t>kxa=</t>
  </si>
  <si>
    <t>kya=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</si>
  <si>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</si>
  <si>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</si>
  <si>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</si>
  <si>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</si>
  <si>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</si>
  <si>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</si>
  <si>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kmol/m2-h</t>
  </si>
  <si>
    <t>kmol/m3-h</t>
  </si>
  <si>
    <t>SO2気液平衡</t>
  </si>
  <si>
    <t>x[ﾓﾙ分率]</t>
  </si>
  <si>
    <t>y[ﾓﾙ分率]</t>
  </si>
  <si>
    <t>ｘ</t>
  </si>
  <si>
    <t>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</si>
</sst>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vertAlign val="subscript"/>
      <sz val="11"/>
      <color indexed="8"/>
      <name val="Arial"/>
      <family val="2"/>
    </font>
    <font>
      <sz val="14"/>
      <color indexed="8"/>
      <name val="ＭＳ Ｐゴシック"/>
      <family val="3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14" xfId="61" applyNumberFormat="1" applyFont="1" applyBorder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63">
      <alignment/>
      <protection/>
    </xf>
    <xf numFmtId="0" fontId="1" fillId="0" borderId="16" xfId="62" applyFont="1" applyBorder="1">
      <alignment vertical="center"/>
      <protection/>
    </xf>
    <xf numFmtId="0" fontId="1" fillId="0" borderId="17" xfId="62" applyFont="1" applyBorder="1">
      <alignment vertical="center"/>
      <protection/>
    </xf>
    <xf numFmtId="193" fontId="1" fillId="0" borderId="18" xfId="62" applyNumberFormat="1" applyFont="1" applyBorder="1">
      <alignment vertical="center"/>
      <protection/>
    </xf>
    <xf numFmtId="176" fontId="1" fillId="0" borderId="19" xfId="62" applyNumberFormat="1" applyFont="1" applyBorder="1">
      <alignment vertical="center"/>
      <protection/>
    </xf>
    <xf numFmtId="193" fontId="1" fillId="0" borderId="20" xfId="62" applyNumberFormat="1" applyFont="1" applyBorder="1">
      <alignment vertical="center"/>
      <protection/>
    </xf>
    <xf numFmtId="176" fontId="1" fillId="0" borderId="21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aram1" xfId="62"/>
    <cellStyle name="標準_物質移動操作例題計算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1125"/>
          <c:w val="0.896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'アンモニア吸収'!$B$12:$B$58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ser>
          <c:idx val="1"/>
          <c:order val="1"/>
          <c:tx>
            <c:strRef>
              <c:f>'アンモニア吸収'!$D$11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'アンモニア吸収'!$D$12:$D$58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axId val="62591204"/>
        <c:axId val="26449925"/>
      </c:scatterChart>
      <c:scatterChart>
        <c:scatterStyle val="lineMarker"/>
        <c:varyColors val="0"/>
        <c:ser>
          <c:idx val="2"/>
          <c:order val="2"/>
          <c:tx>
            <c:strRef>
              <c:f>'アンモニア吸収'!$E$11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0"/>
        </c:ser>
        <c:ser>
          <c:idx val="3"/>
          <c:order val="3"/>
          <c:tx>
            <c:strRef>
              <c:f>'アンモニア吸収'!$C$11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'アンモニア吸収'!$C$12:$C$52</c:f>
              <c:numCache/>
            </c:numRef>
          </c:xVal>
          <c:yVal>
            <c:numRef>
              <c:f>'アンモニア吸収'!$A$12:$A$52</c:f>
              <c:numCache/>
            </c:numRef>
          </c:yVal>
          <c:smooth val="1"/>
        </c:ser>
        <c:axId val="36722734"/>
        <c:axId val="62069151"/>
      </c:scatterChart>
      <c:valAx>
        <c:axId val="62591204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449925"/>
        <c:crosses val="autoZero"/>
        <c:crossBetween val="midCat"/>
        <c:dispUnits/>
        <c:majorUnit val="0.02"/>
        <c:minorUnit val="0.01"/>
      </c:valAx>
      <c:valAx>
        <c:axId val="2644992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591204"/>
        <c:crosses val="autoZero"/>
        <c:crossBetween val="midCat"/>
        <c:dispUnits/>
      </c:valAx>
      <c:valAx>
        <c:axId val="36722734"/>
        <c:scaling>
          <c:orientation val="minMax"/>
          <c:max val="0.01"/>
        </c:scaling>
        <c:axPos val="b"/>
        <c:delete val="1"/>
        <c:majorTickMark val="out"/>
        <c:minorTickMark val="none"/>
        <c:tickLblPos val="nextTo"/>
        <c:crossAx val="62069151"/>
        <c:crosses val="max"/>
        <c:crossBetween val="midCat"/>
        <c:dispUnits/>
        <c:majorUnit val="0.001"/>
        <c:minorUnit val="0.0002"/>
      </c:valAx>
      <c:valAx>
        <c:axId val="62069151"/>
        <c:scaling>
          <c:orientation val="minMax"/>
        </c:scaling>
        <c:axPos val="l"/>
        <c:delete val="1"/>
        <c:majorTickMark val="out"/>
        <c:minorTickMark val="none"/>
        <c:tickLblPos val="nextTo"/>
        <c:crossAx val="36722734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'アンモニア吸収'!$C$12:$C$58</c:f>
              <c:numCache/>
            </c:numRef>
          </c:xVal>
          <c:yVal>
            <c:numRef>
              <c:f>'アンモニア吸収'!$B$12:$B$58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'アンモニア吸収'!$D$12:$D$58</c:f>
              <c:numCache/>
            </c:numRef>
          </c:yVal>
          <c:smooth val="1"/>
        </c:ser>
        <c:axId val="21751448"/>
        <c:axId val="61545305"/>
      </c:scatterChart>
      <c:valAx>
        <c:axId val="217514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545305"/>
        <c:crosses val="autoZero"/>
        <c:crossBetween val="midCat"/>
        <c:dispUnits/>
      </c:val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751448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125"/>
          <c:w val="0.892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'xi,yi'!$A$25:$A$27</c:f>
              <c:numCache/>
            </c:numRef>
          </c:xVal>
          <c:yVal>
            <c:numRef>
              <c:f>'xi,yi'!$B$25:$B$27</c:f>
              <c:numCache/>
            </c:numRef>
          </c:yVal>
          <c:smooth val="1"/>
        </c:ser>
        <c:axId val="17036834"/>
        <c:axId val="19113779"/>
      </c:scatterChart>
      <c:valAx>
        <c:axId val="17036834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113779"/>
        <c:crosses val="autoZero"/>
        <c:crossBetween val="midCat"/>
        <c:dispUnits/>
        <c:majorUnit val="0.001"/>
        <c:minorUnit val="0.0005"/>
      </c:valAx>
      <c:valAx>
        <c:axId val="1911377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036834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125"/>
          <c:w val="0.87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axId val="37806284"/>
        <c:axId val="4712237"/>
      </c:scatterChart>
      <c:valAx>
        <c:axId val="37806284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12237"/>
        <c:crosses val="autoZero"/>
        <c:crossBetween val="midCat"/>
        <c:dispUnits/>
        <c:majorUnit val="0.001"/>
        <c:minorUnit val="0.0005"/>
      </c:valAx>
      <c:valAx>
        <c:axId val="4712237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0.2945</cdr:y>
    </cdr:from>
    <cdr:to>
      <cdr:x>0.676</cdr:x>
      <cdr:y>0.3715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2407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0.516</cdr:x>
      <cdr:y>0.2945</cdr:y>
    </cdr:from>
    <cdr:to>
      <cdr:x>0.56475</cdr:x>
      <cdr:y>0.38625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1733550" y="7905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0.43725</cdr:x>
      <cdr:y>0.2945</cdr:y>
    </cdr:from>
    <cdr:to>
      <cdr:x>0.48675</cdr:x>
      <cdr:y>0.38625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466850" y="79057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0.35325</cdr:x>
      <cdr:y>0.2945</cdr:y>
    </cdr:from>
    <cdr:to>
      <cdr:x>0.39675</cdr:x>
      <cdr:y>0.3715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19062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0.53925</cdr:x>
      <cdr:y>0.38625</cdr:y>
    </cdr:from>
    <cdr:to>
      <cdr:x>0.6325</cdr:x>
      <cdr:y>0.64975</cdr:y>
    </cdr:to>
    <cdr:sp>
      <cdr:nvSpPr>
        <cdr:cNvPr id="5" name="Line 3086"/>
        <cdr:cNvSpPr>
          <a:spLocks/>
        </cdr:cNvSpPr>
      </cdr:nvSpPr>
      <cdr:spPr>
        <a:xfrm flipV="1">
          <a:off x="1809750" y="1038225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0.39675</cdr:x>
      <cdr:y>0.3715</cdr:y>
    </cdr:from>
    <cdr:to>
      <cdr:x>0.531</cdr:x>
      <cdr:y>0.70175</cdr:y>
    </cdr:to>
    <cdr:sp>
      <cdr:nvSpPr>
        <cdr:cNvPr id="6" name="Line 3087"/>
        <cdr:cNvSpPr>
          <a:spLocks/>
        </cdr:cNvSpPr>
      </cdr:nvSpPr>
      <cdr:spPr>
        <a:xfrm flipV="1">
          <a:off x="1333500" y="1000125"/>
          <a:ext cx="457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0.3715</cdr:y>
    </cdr:from>
    <cdr:to>
      <cdr:x>0.43725</cdr:x>
      <cdr:y>0.56575</cdr:y>
    </cdr:to>
    <cdr:sp>
      <cdr:nvSpPr>
        <cdr:cNvPr id="7" name="Line 3088"/>
        <cdr:cNvSpPr>
          <a:spLocks/>
        </cdr:cNvSpPr>
      </cdr:nvSpPr>
      <cdr:spPr>
        <a:xfrm flipV="1">
          <a:off x="1190625" y="1000125"/>
          <a:ext cx="285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0.34575</cdr:y>
    </cdr:from>
    <cdr:to>
      <cdr:x>0.3735</cdr:x>
      <cdr:y>0.49975</cdr:y>
    </cdr:to>
    <cdr:sp>
      <cdr:nvSpPr>
        <cdr:cNvPr id="8" name="Line 3089"/>
        <cdr:cNvSpPr>
          <a:spLocks/>
        </cdr:cNvSpPr>
      </cdr:nvSpPr>
      <cdr:spPr>
        <a:xfrm flipV="1">
          <a:off x="1019175" y="923925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0.73825</cdr:y>
    </cdr:from>
    <cdr:to>
      <cdr:x>0.917</cdr:x>
      <cdr:y>0.8115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2752725" y="19812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0.26075</cdr:x>
      <cdr:y>0.11275</cdr:y>
    </cdr:from>
    <cdr:to>
      <cdr:x>0.35925</cdr:x>
      <cdr:y>0.18575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876300" y="2952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0.928</cdr:y>
    </cdr:from>
    <cdr:to>
      <cdr:x>0.08675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955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0.37675</cdr:y>
    </cdr:from>
    <cdr:to>
      <cdr:x>0.643</cdr:x>
      <cdr:y>0.45675</cdr:y>
    </cdr:to>
    <cdr:sp>
      <cdr:nvSpPr>
        <cdr:cNvPr id="1" name="Text Box 17"/>
        <cdr:cNvSpPr txBox="1">
          <a:spLocks noChangeArrowheads="1"/>
        </cdr:cNvSpPr>
      </cdr:nvSpPr>
      <cdr:spPr>
        <a:xfrm>
          <a:off x="1085850" y="9810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0.595</cdr:x>
      <cdr:y>0.64525</cdr:y>
    </cdr:from>
    <cdr:to>
      <cdr:x>0.942</cdr:x>
      <cdr:y>0.72525</cdr:y>
    </cdr:to>
    <cdr:sp>
      <cdr:nvSpPr>
        <cdr:cNvPr id="2" name="Text Box 18"/>
        <cdr:cNvSpPr txBox="1">
          <a:spLocks noChangeArrowheads="1"/>
        </cdr:cNvSpPr>
      </cdr:nvSpPr>
      <cdr:spPr>
        <a:xfrm>
          <a:off x="2190750" y="16764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0.40975</cdr:x>
      <cdr:y>0.45675</cdr:y>
    </cdr:from>
    <cdr:to>
      <cdr:x>0.45475</cdr:x>
      <cdr:y>0.536</cdr:y>
    </cdr:to>
    <cdr:sp>
      <cdr:nvSpPr>
        <cdr:cNvPr id="3" name="Line 19"/>
        <cdr:cNvSpPr>
          <a:spLocks/>
        </cdr:cNvSpPr>
      </cdr:nvSpPr>
      <cdr:spPr>
        <a:xfrm>
          <a:off x="1504950" y="1190625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0.566</cdr:y>
    </cdr:from>
    <cdr:to>
      <cdr:x>0.73775</cdr:x>
      <cdr:y>0.64525</cdr:y>
    </cdr:to>
    <cdr:sp>
      <cdr:nvSpPr>
        <cdr:cNvPr id="4" name="Line 20"/>
        <cdr:cNvSpPr>
          <a:spLocks/>
        </cdr:cNvSpPr>
      </cdr:nvSpPr>
      <cdr:spPr>
        <a:xfrm>
          <a:off x="2533650" y="14763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0.11125</cdr:y>
    </cdr:from>
    <cdr:to>
      <cdr:x>0.82825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2714625" y="285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0.2055</cdr:x>
      <cdr:y>0.649</cdr:y>
    </cdr:from>
    <cdr:to>
      <cdr:x>0.296</cdr:x>
      <cdr:y>0.72525</cdr:y>
    </cdr:to>
    <cdr:sp>
      <cdr:nvSpPr>
        <cdr:cNvPr id="6" name="Text Box 22"/>
        <cdr:cNvSpPr txBox="1">
          <a:spLocks noChangeArrowheads="1"/>
        </cdr:cNvSpPr>
      </cdr:nvSpPr>
      <cdr:spPr>
        <a:xfrm>
          <a:off x="752475" y="16859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19</xdr:row>
      <xdr:rowOff>57150</xdr:rowOff>
    </xdr:from>
    <xdr:to>
      <xdr:col>11</xdr:col>
      <xdr:colOff>142875</xdr:colOff>
      <xdr:row>37</xdr:row>
      <xdr:rowOff>9525</xdr:rowOff>
    </xdr:to>
    <xdr:graphicFrame>
      <xdr:nvGraphicFramePr>
        <xdr:cNvPr id="1" name="グラフ 25"/>
        <xdr:cNvGraphicFramePr/>
      </xdr:nvGraphicFramePr>
      <xdr:xfrm>
        <a:off x="4171950" y="3019425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20</xdr:row>
      <xdr:rowOff>95250</xdr:rowOff>
    </xdr:from>
    <xdr:to>
      <xdr:col>16</xdr:col>
      <xdr:colOff>390525</xdr:colOff>
      <xdr:row>37</xdr:row>
      <xdr:rowOff>114300</xdr:rowOff>
    </xdr:to>
    <xdr:graphicFrame>
      <xdr:nvGraphicFramePr>
        <xdr:cNvPr id="2" name="グラフ 26"/>
        <xdr:cNvGraphicFramePr/>
      </xdr:nvGraphicFramePr>
      <xdr:xfrm>
        <a:off x="7534275" y="3209925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0.66125</cdr:y>
    </cdr:from>
    <cdr:to>
      <cdr:x>0.4565</cdr:x>
      <cdr:y>0.7305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85875" y="18192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</a:p>
      </cdr:txBody>
    </cdr:sp>
  </cdr:relSizeAnchor>
  <cdr:relSizeAnchor xmlns:cdr="http://schemas.openxmlformats.org/drawingml/2006/chartDrawing">
    <cdr:from>
      <cdr:x>0.4455</cdr:x>
      <cdr:y>0.13775</cdr:y>
    </cdr:from>
    <cdr:to>
      <cdr:x>0.61975</cdr:x>
      <cdr:y>0.225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62125" y="371475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 )</a:t>
          </a:r>
        </a:p>
      </cdr:txBody>
    </cdr:sp>
  </cdr:relSizeAnchor>
  <cdr:relSizeAnchor xmlns:cdr="http://schemas.openxmlformats.org/drawingml/2006/chartDrawing">
    <cdr:from>
      <cdr:x>0.619</cdr:x>
      <cdr:y>0.39625</cdr:y>
    </cdr:from>
    <cdr:to>
      <cdr:x>0.79425</cdr:x>
      <cdr:y>0.4835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447925" y="108585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(xi, yi )</a:t>
          </a:r>
        </a:p>
      </cdr:txBody>
    </cdr:sp>
  </cdr:relSizeAnchor>
  <cdr:relSizeAnchor xmlns:cdr="http://schemas.openxmlformats.org/drawingml/2006/chartDrawing">
    <cdr:from>
      <cdr:x>0.4305</cdr:x>
      <cdr:y>0.08275</cdr:y>
    </cdr:from>
    <cdr:to>
      <cdr:x>0.66875</cdr:x>
      <cdr:y>0.17025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04975" y="21907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本体濃度</a:t>
          </a:r>
        </a:p>
      </cdr:txBody>
    </cdr:sp>
  </cdr:relSizeAnchor>
  <cdr:relSizeAnchor xmlns:cdr="http://schemas.openxmlformats.org/drawingml/2006/chartDrawing">
    <cdr:from>
      <cdr:x>0.6375</cdr:x>
      <cdr:y>0.3385</cdr:y>
    </cdr:from>
    <cdr:to>
      <cdr:x>0.8765</cdr:x>
      <cdr:y>0.4265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2524125" y="9239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界面濃度</a:t>
          </a:r>
        </a:p>
      </cdr:txBody>
    </cdr:sp>
  </cdr:relSizeAnchor>
  <cdr:relSizeAnchor xmlns:cdr="http://schemas.openxmlformats.org/drawingml/2006/chartDrawing">
    <cdr:from>
      <cdr:x>0.50775</cdr:x>
      <cdr:y>0.51675</cdr:y>
    </cdr:from>
    <cdr:to>
      <cdr:x>0.8275</cdr:x>
      <cdr:y>0.62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2009775" y="1419225"/>
          <a:ext cx="1266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傾き　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-(k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0.5205</cdr:x>
      <cdr:y>0.29225</cdr:y>
    </cdr:from>
    <cdr:to>
      <cdr:x>0.57225</cdr:x>
      <cdr:y>0.51675</cdr:y>
    </cdr:to>
    <cdr:sp>
      <cdr:nvSpPr>
        <cdr:cNvPr id="7" name="Line 1031"/>
        <cdr:cNvSpPr>
          <a:spLocks/>
        </cdr:cNvSpPr>
      </cdr:nvSpPr>
      <cdr:spPr>
        <a:xfrm>
          <a:off x="2057400" y="800100"/>
          <a:ext cx="2095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0.20475</cdr:y>
    </cdr:from>
    <cdr:to>
      <cdr:x>0.9195</cdr:x>
      <cdr:y>0.29225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943225" y="5619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(x*, y )</a:t>
          </a:r>
        </a:p>
      </cdr:txBody>
    </cdr:sp>
  </cdr:relSizeAnchor>
  <cdr:relSizeAnchor xmlns:cdr="http://schemas.openxmlformats.org/drawingml/2006/chartDrawing">
    <cdr:from>
      <cdr:x>0.268</cdr:x>
      <cdr:y>0.51675</cdr:y>
    </cdr:from>
    <cdr:to>
      <cdr:x>0.44325</cdr:x>
      <cdr:y>0.604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57275" y="141922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y* )</a:t>
          </a:r>
        </a:p>
      </cdr:txBody>
    </cdr:sp>
  </cdr:relSizeAnchor>
  <cdr:relSizeAnchor xmlns:cdr="http://schemas.openxmlformats.org/drawingml/2006/chartDrawing">
    <cdr:from>
      <cdr:x>0.688</cdr:x>
      <cdr:y>0.6625</cdr:y>
    </cdr:from>
    <cdr:to>
      <cdr:x>0.907</cdr:x>
      <cdr:y>0.7565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2724150" y="1819275"/>
          <a:ext cx="866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/Water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0.10525</cdr:y>
    </cdr:from>
    <cdr:to>
      <cdr:x>0.51475</cdr:x>
      <cdr:y>0.1925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257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  <cdr:relSizeAnchor xmlns:cdr="http://schemas.openxmlformats.org/drawingml/2006/chartDrawing">
    <cdr:from>
      <cdr:x>0.67675</cdr:x>
      <cdr:y>0.4145</cdr:y>
    </cdr:from>
    <cdr:to>
      <cdr:x>0.851</cdr:x>
      <cdr:y>0.5015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10382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85725</xdr:rowOff>
    </xdr:from>
    <xdr:to>
      <xdr:col>12</xdr:col>
      <xdr:colOff>390525</xdr:colOff>
      <xdr:row>21</xdr:row>
      <xdr:rowOff>133350</xdr:rowOff>
    </xdr:to>
    <xdr:graphicFrame>
      <xdr:nvGraphicFramePr>
        <xdr:cNvPr id="1" name="グラフ 2049"/>
        <xdr:cNvGraphicFramePr/>
      </xdr:nvGraphicFramePr>
      <xdr:xfrm>
        <a:off x="4657725" y="600075"/>
        <a:ext cx="3962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25</xdr:row>
      <xdr:rowOff>0</xdr:rowOff>
    </xdr:from>
    <xdr:to>
      <xdr:col>12</xdr:col>
      <xdr:colOff>238125</xdr:colOff>
      <xdr:row>43</xdr:row>
      <xdr:rowOff>47625</xdr:rowOff>
    </xdr:to>
    <xdr:graphicFrame>
      <xdr:nvGraphicFramePr>
        <xdr:cNvPr id="2" name="グラフ 2050"/>
        <xdr:cNvGraphicFramePr/>
      </xdr:nvGraphicFramePr>
      <xdr:xfrm>
        <a:off x="4495800" y="3905250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73"/>
  <sheetViews>
    <sheetView tabSelected="1" zoomScalePageLayoutView="0" workbookViewId="0" topLeftCell="A1">
      <selection activeCell="A4" sqref="A4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9" ht="12.75" thickBot="1">
      <c r="A1" s="3" t="s">
        <v>1</v>
      </c>
      <c r="B1" s="8">
        <v>2</v>
      </c>
      <c r="F1" s="1" t="s">
        <v>2</v>
      </c>
      <c r="I1" s="1" t="s">
        <v>30</v>
      </c>
    </row>
    <row r="2" spans="1:9" ht="12">
      <c r="A2" s="3" t="s">
        <v>18</v>
      </c>
      <c r="B2" s="1" t="s">
        <v>19</v>
      </c>
      <c r="C2" s="1" t="s">
        <v>20</v>
      </c>
      <c r="F2" s="10" t="s">
        <v>8</v>
      </c>
      <c r="G2" s="12">
        <v>0.78</v>
      </c>
      <c r="I2" s="24" t="s">
        <v>31</v>
      </c>
    </row>
    <row r="3" spans="1:8" ht="12">
      <c r="A3" s="3">
        <v>2.599999999999967</v>
      </c>
      <c r="B3" s="1">
        <v>0.0025195764891747085</v>
      </c>
      <c r="C3" s="1">
        <v>0.00016498332649663797</v>
      </c>
      <c r="F3" s="10" t="s">
        <v>25</v>
      </c>
      <c r="G3" s="12">
        <v>200</v>
      </c>
      <c r="H3" s="1" t="s">
        <v>33</v>
      </c>
    </row>
    <row r="4" spans="2:8" ht="12.75" thickBot="1">
      <c r="B4" s="14" t="s">
        <v>21</v>
      </c>
      <c r="C4" s="14" t="s">
        <v>22</v>
      </c>
      <c r="D4" s="14"/>
      <c r="E4" s="14"/>
      <c r="F4" s="10" t="s">
        <v>24</v>
      </c>
      <c r="G4" s="12">
        <v>2840</v>
      </c>
      <c r="H4" s="1" t="s">
        <v>33</v>
      </c>
    </row>
    <row r="5" spans="1:7" ht="12.75" thickBot="1">
      <c r="A5" s="3" t="s">
        <v>3</v>
      </c>
      <c r="B5" s="11">
        <f>-(G3/G6)*(B3-G2*(G5*C3-B3)/(G5-G2))</f>
        <v>-0.00453279450227024</v>
      </c>
      <c r="C5" s="13">
        <f>-(G4/G13)*((G5*C3-B3)/(G5-G2)-C3)</f>
        <v>-0.0030585657910055597</v>
      </c>
      <c r="D5" s="16"/>
      <c r="E5" s="16"/>
      <c r="F5" s="10" t="s">
        <v>23</v>
      </c>
      <c r="G5" s="1">
        <f>-G4/G3</f>
        <v>-14.2</v>
      </c>
    </row>
    <row r="6" spans="6:8" ht="12.75" thickBot="1">
      <c r="F6" s="10" t="s">
        <v>9</v>
      </c>
      <c r="G6" s="1">
        <v>100</v>
      </c>
      <c r="H6" s="1" t="s">
        <v>32</v>
      </c>
    </row>
    <row r="7" spans="1:7" ht="12">
      <c r="A7" s="3" t="s">
        <v>28</v>
      </c>
      <c r="B7" s="5">
        <v>0</v>
      </c>
      <c r="F7" s="10" t="s">
        <v>10</v>
      </c>
      <c r="G7" s="12">
        <v>0.05</v>
      </c>
    </row>
    <row r="8" spans="1:7" ht="12">
      <c r="A8" s="4" t="s">
        <v>0</v>
      </c>
      <c r="B8" s="6">
        <v>2.6</v>
      </c>
      <c r="F8" s="10" t="s">
        <v>14</v>
      </c>
      <c r="G8" s="1">
        <f>G7/G2</f>
        <v>0.06410256410256411</v>
      </c>
    </row>
    <row r="9" spans="1:12" ht="12.75" thickBot="1">
      <c r="A9" s="3" t="s">
        <v>29</v>
      </c>
      <c r="B9" s="7">
        <v>0.1</v>
      </c>
      <c r="F9" s="10" t="s">
        <v>11</v>
      </c>
      <c r="G9" s="1">
        <v>0.0025</v>
      </c>
      <c r="L9" s="26"/>
    </row>
    <row r="10" spans="1:7" ht="12">
      <c r="A10" s="3" t="s">
        <v>4</v>
      </c>
      <c r="F10" s="10" t="s">
        <v>12</v>
      </c>
      <c r="G10" s="1">
        <v>0</v>
      </c>
    </row>
    <row r="11" spans="1:8" ht="12.75" thickBot="1">
      <c r="A11" s="3" t="s">
        <v>5</v>
      </c>
      <c r="B11" s="16" t="s">
        <v>6</v>
      </c>
      <c r="C11" s="16" t="s">
        <v>7</v>
      </c>
      <c r="D11" s="16" t="s">
        <v>26</v>
      </c>
      <c r="E11" s="16" t="s">
        <v>27</v>
      </c>
      <c r="F11" s="10" t="s">
        <v>13</v>
      </c>
      <c r="G11" s="1">
        <f>G6*(G7-G9)/(G8-G10)</f>
        <v>74.1</v>
      </c>
      <c r="H11" s="1" t="s">
        <v>32</v>
      </c>
    </row>
    <row r="12" spans="1:12" ht="12.75" thickBot="1">
      <c r="A12" s="12">
        <v>0</v>
      </c>
      <c r="B12" s="19">
        <f>G7</f>
        <v>0.05</v>
      </c>
      <c r="C12" s="28">
        <f>G14</f>
        <v>0.032051282051282055</v>
      </c>
      <c r="D12" s="10">
        <f>$G$2*($G$5*C12-B12)/($G$5-$G$2)</f>
        <v>0.026301735647530047</v>
      </c>
      <c r="E12" s="27">
        <f>($G$5*C12-B12)/($G$5-$G$2)</f>
        <v>0.033720173907089805</v>
      </c>
      <c r="F12" s="10" t="s">
        <v>15</v>
      </c>
      <c r="G12" s="1">
        <v>2</v>
      </c>
      <c r="J12" s="25"/>
      <c r="L12" s="26"/>
    </row>
    <row r="13" spans="1:10" ht="12">
      <c r="A13" s="12">
        <v>0.1</v>
      </c>
      <c r="B13" s="20">
        <v>0.04546802517503751</v>
      </c>
      <c r="C13" s="29">
        <v>0.02900774213620196</v>
      </c>
      <c r="D13" s="10">
        <f aca="true" t="shared" si="0" ref="D13:D30">$G$2*($G$5*C13-B13)/($G$5-$G$2)</f>
        <v>0.02381540797977985</v>
      </c>
      <c r="E13" s="27">
        <f aca="true" t="shared" si="1" ref="E13:E30">($G$5*C13-B13)/($G$5-$G$2)</f>
        <v>0.03053257433305109</v>
      </c>
      <c r="F13" s="10" t="s">
        <v>16</v>
      </c>
      <c r="G13" s="1">
        <f>G12*G11</f>
        <v>148.2</v>
      </c>
      <c r="H13" s="1" t="s">
        <v>32</v>
      </c>
      <c r="J13" s="20"/>
    </row>
    <row r="14" spans="1:11" ht="12">
      <c r="A14" s="12">
        <v>0.2</v>
      </c>
      <c r="B14" s="20">
        <v>0.04132725289889272</v>
      </c>
      <c r="C14" s="29">
        <v>0.026226922253380122</v>
      </c>
      <c r="D14" s="10">
        <f t="shared" si="0"/>
        <v>0.021543701477942226</v>
      </c>
      <c r="E14" s="27">
        <f t="shared" si="1"/>
        <v>0.027620130099925932</v>
      </c>
      <c r="F14" s="17" t="s">
        <v>17</v>
      </c>
      <c r="G14" s="1">
        <f>(G6/G13)*(G7-G9)+G10</f>
        <v>0.032051282051282055</v>
      </c>
      <c r="J14" s="20"/>
      <c r="K14" s="22"/>
    </row>
    <row r="15" spans="1:11" ht="12">
      <c r="A15" s="12">
        <v>0.3</v>
      </c>
      <c r="B15" s="20">
        <v>0.03754391435331043</v>
      </c>
      <c r="C15" s="29">
        <v>0.02368614426575392</v>
      </c>
      <c r="D15" s="10">
        <f t="shared" si="0"/>
        <v>0.019468089925438758</v>
      </c>
      <c r="E15" s="27">
        <f t="shared" si="1"/>
        <v>0.02495908964799841</v>
      </c>
      <c r="F15" s="17"/>
      <c r="J15" s="20"/>
      <c r="K15" s="23"/>
    </row>
    <row r="16" spans="1:11" ht="12">
      <c r="A16" s="12">
        <v>0.4</v>
      </c>
      <c r="B16" s="20">
        <v>0.03408715566292058</v>
      </c>
      <c r="C16" s="29">
        <v>0.021364687625471602</v>
      </c>
      <c r="D16" s="10">
        <f t="shared" si="0"/>
        <v>0.017571646298851905</v>
      </c>
      <c r="E16" s="27">
        <f t="shared" si="1"/>
        <v>0.02252775166519475</v>
      </c>
      <c r="F16" s="17"/>
      <c r="J16" s="20"/>
      <c r="K16" s="23"/>
    </row>
    <row r="17" spans="1:11" ht="12">
      <c r="A17" s="12">
        <v>0.5</v>
      </c>
      <c r="B17" s="20">
        <v>0.030928786275772172</v>
      </c>
      <c r="C17" s="29">
        <v>0.019243620393719536</v>
      </c>
      <c r="D17" s="10">
        <f t="shared" si="0"/>
        <v>0.015838904724695586</v>
      </c>
      <c r="E17" s="27">
        <f t="shared" si="1"/>
        <v>0.020306288108584085</v>
      </c>
      <c r="F17" s="17"/>
      <c r="J17" s="20"/>
      <c r="K17" s="23"/>
    </row>
    <row r="18" spans="1:11" ht="12">
      <c r="A18" s="12">
        <v>0.6</v>
      </c>
      <c r="B18" s="20">
        <v>0.0280430490637971</v>
      </c>
      <c r="C18" s="29">
        <v>0.01730564484701054</v>
      </c>
      <c r="D18" s="10">
        <f t="shared" si="0"/>
        <v>0.014255734352152903</v>
      </c>
      <c r="E18" s="27">
        <f t="shared" si="1"/>
        <v>0.01827658250276013</v>
      </c>
      <c r="F18" s="17"/>
      <c r="J18" s="20"/>
      <c r="K18" s="23"/>
    </row>
    <row r="19" spans="1:11" ht="12">
      <c r="A19" s="12">
        <v>0.7000000000000005</v>
      </c>
      <c r="B19" s="20">
        <v>0.025406410268327927</v>
      </c>
      <c r="C19" s="29">
        <v>0.015534956410821896</v>
      </c>
      <c r="D19" s="10">
        <f t="shared" si="0"/>
        <v>0.012809224113188192</v>
      </c>
      <c r="E19" s="27">
        <f t="shared" si="1"/>
        <v>0.016422082196395116</v>
      </c>
      <c r="F19" s="2"/>
      <c r="J19" s="20"/>
      <c r="K19" s="23"/>
    </row>
    <row r="20" spans="1:11" ht="12">
      <c r="A20" s="12">
        <v>0.8000000000000006</v>
      </c>
      <c r="B20" s="20">
        <v>0.022997367577633616</v>
      </c>
      <c r="C20" s="29">
        <v>0.013917114770159039</v>
      </c>
      <c r="D20" s="10">
        <f t="shared" si="0"/>
        <v>0.011487577430229356</v>
      </c>
      <c r="E20" s="27">
        <f t="shared" si="1"/>
        <v>0.014727663372088917</v>
      </c>
      <c r="F20" s="2"/>
      <c r="J20" s="20"/>
      <c r="K20" s="23"/>
    </row>
    <row r="21" spans="1:11" ht="12">
      <c r="A21" s="12">
        <v>0.9000000000000007</v>
      </c>
      <c r="B21" s="20">
        <v>0.02079627477130745</v>
      </c>
      <c r="C21" s="29">
        <v>0.012438926105925938</v>
      </c>
      <c r="D21" s="10">
        <f t="shared" si="0"/>
        <v>0.010280016012740688</v>
      </c>
      <c r="E21" s="27">
        <f t="shared" si="1"/>
        <v>0.013179507708641906</v>
      </c>
      <c r="F21" s="2"/>
      <c r="J21" s="20"/>
      <c r="K21" s="23"/>
    </row>
    <row r="22" spans="1:11" ht="12">
      <c r="A22" s="12">
        <v>1</v>
      </c>
      <c r="B22" s="20">
        <v>0.018785181501447427</v>
      </c>
      <c r="C22" s="29">
        <v>0.011088335496716503</v>
      </c>
      <c r="D22" s="10">
        <f t="shared" si="0"/>
        <v>0.009176691958128235</v>
      </c>
      <c r="E22" s="27">
        <f t="shared" si="1"/>
        <v>0.011764989689907995</v>
      </c>
      <c r="F22" s="2"/>
      <c r="J22" s="20"/>
      <c r="K22" s="23"/>
    </row>
    <row r="23" spans="1:11" ht="12">
      <c r="A23" s="12">
        <v>1.1</v>
      </c>
      <c r="B23" s="20">
        <v>0.016947686904012937</v>
      </c>
      <c r="C23" s="29">
        <v>0.009854328608542278</v>
      </c>
      <c r="D23" s="10">
        <f t="shared" si="0"/>
        <v>0.008168607440143149</v>
      </c>
      <c r="E23" s="27">
        <f t="shared" si="1"/>
        <v>0.010472573641209165</v>
      </c>
      <c r="F23" s="2"/>
      <c r="J23" s="20"/>
      <c r="K23" s="23"/>
    </row>
    <row r="24" spans="1:11" ht="12">
      <c r="A24" s="12">
        <v>1.2</v>
      </c>
      <c r="B24" s="20">
        <v>0.015268805846529234</v>
      </c>
      <c r="C24" s="29">
        <v>0.008726841870756655</v>
      </c>
      <c r="D24" s="10">
        <f t="shared" si="0"/>
        <v>0.007247541329826003</v>
      </c>
      <c r="E24" s="27">
        <f t="shared" si="1"/>
        <v>0.009291719653623081</v>
      </c>
      <c r="F24" s="2"/>
      <c r="J24" s="20"/>
      <c r="K24" s="23"/>
    </row>
    <row r="25" spans="1:11" ht="12">
      <c r="A25" s="12">
        <v>1.2999999999999943</v>
      </c>
      <c r="B25" s="20">
        <v>0.013734846721363377</v>
      </c>
      <c r="C25" s="29">
        <v>0.007696680405642543</v>
      </c>
      <c r="D25" s="10">
        <f t="shared" si="0"/>
        <v>0.006405982150571445</v>
      </c>
      <c r="E25" s="27">
        <f t="shared" si="1"/>
        <v>0.00821279762893775</v>
      </c>
      <c r="F25" s="2"/>
      <c r="J25" s="20"/>
      <c r="K25" s="23"/>
    </row>
    <row r="26" spans="1:11" ht="12">
      <c r="A26" s="12">
        <v>1.3999999999999921</v>
      </c>
      <c r="B26" s="20">
        <v>0.012333299787951488</v>
      </c>
      <c r="C26" s="29">
        <v>0.00675544304236295</v>
      </c>
      <c r="D26" s="10">
        <f t="shared" si="0"/>
        <v>0.005637066820548344</v>
      </c>
      <c r="E26" s="27">
        <f t="shared" si="1"/>
        <v>0.007227008744292749</v>
      </c>
      <c r="F26" s="2"/>
      <c r="J26" s="20"/>
      <c r="K26" s="23"/>
    </row>
    <row r="27" spans="1:11" ht="12">
      <c r="A27" s="12">
        <v>1.49999999999999</v>
      </c>
      <c r="B27" s="20">
        <v>0.011052735153386088</v>
      </c>
      <c r="C27" s="29">
        <v>0.005895453803748412</v>
      </c>
      <c r="D27" s="10">
        <f t="shared" si="0"/>
        <v>0.004934524682907782</v>
      </c>
      <c r="E27" s="27">
        <f t="shared" si="1"/>
        <v>0.006326313696035617</v>
      </c>
      <c r="F27" s="2"/>
      <c r="G27"/>
      <c r="J27" s="20"/>
      <c r="K27" s="23"/>
    </row>
    <row r="28" spans="1:11" ht="12">
      <c r="A28" s="12">
        <v>1.5999999999999879</v>
      </c>
      <c r="B28" s="20">
        <v>0.009882709559375036</v>
      </c>
      <c r="C28" s="29">
        <v>0.0051096993071824675</v>
      </c>
      <c r="D28" s="10">
        <f t="shared" si="0"/>
        <v>0.004292626367334148</v>
      </c>
      <c r="E28" s="27">
        <f t="shared" si="1"/>
        <v>0.005503367137607882</v>
      </c>
      <c r="F28" s="2"/>
      <c r="J28" s="20"/>
      <c r="K28" s="23"/>
    </row>
    <row r="29" spans="1:11" ht="12">
      <c r="A29" s="12">
        <v>1.6999999999999857</v>
      </c>
      <c r="B29" s="20">
        <v>0.008813681215401199</v>
      </c>
      <c r="C29" s="29">
        <v>0.004391771569076975</v>
      </c>
      <c r="D29" s="10">
        <f t="shared" si="0"/>
        <v>0.003706137065895161</v>
      </c>
      <c r="E29" s="27">
        <f t="shared" si="1"/>
        <v>0.004751457776788668</v>
      </c>
      <c r="F29" s="2"/>
      <c r="J29" s="20"/>
      <c r="K29" s="23"/>
    </row>
    <row r="30" spans="1:11" ht="12">
      <c r="A30" s="12">
        <v>1.7999999999999836</v>
      </c>
      <c r="B30" s="20">
        <v>0.007836931983530415</v>
      </c>
      <c r="C30" s="29">
        <v>0.0037358157464964393</v>
      </c>
      <c r="D30" s="10">
        <f t="shared" si="0"/>
        <v>0.0031702738421460807</v>
      </c>
      <c r="E30" s="27">
        <f t="shared" si="1"/>
        <v>0.0040644536437770265</v>
      </c>
      <c r="F30" s="2"/>
      <c r="J30" s="20"/>
      <c r="K30" s="23"/>
    </row>
    <row r="31" spans="1:11" ht="12">
      <c r="A31" s="12">
        <v>1.8999999999999815</v>
      </c>
      <c r="B31" s="20">
        <v>0.006944496280269481</v>
      </c>
      <c r="C31" s="29">
        <v>0.0031364823897539495</v>
      </c>
      <c r="D31" s="10">
        <f aca="true" t="shared" si="2" ref="D31:D38">$G$2*($G$5*C31-B31)/($G$5-$G$2)</f>
        <v>0.0026806666253354435</v>
      </c>
      <c r="E31" s="27">
        <f aca="true" t="shared" si="3" ref="E31:E38">($G$5*C31-B31)/($G$5-$G$2)</f>
        <v>0.003436752083763389</v>
      </c>
      <c r="F31" s="2"/>
      <c r="J31" s="20"/>
      <c r="K31" s="23"/>
    </row>
    <row r="32" spans="1:11" ht="12">
      <c r="A32" s="12">
        <v>1.9999999999999793</v>
      </c>
      <c r="B32" s="20">
        <v>0.006129096115654659</v>
      </c>
      <c r="C32" s="29">
        <v>0.0025888838165891857</v>
      </c>
      <c r="D32" s="10">
        <f t="shared" si="2"/>
        <v>0.0022333225716123137</v>
      </c>
      <c r="E32" s="27">
        <f t="shared" si="3"/>
        <v>0.002863234066169633</v>
      </c>
      <c r="F32" s="2"/>
      <c r="J32" s="20"/>
      <c r="K32" s="23"/>
    </row>
    <row r="33" spans="1:11" ht="12">
      <c r="A33" s="12">
        <v>2.0999999999999774</v>
      </c>
      <c r="B33" s="20">
        <v>0.005384081739801658</v>
      </c>
      <c r="C33" s="29">
        <v>0.002088554252151269</v>
      </c>
      <c r="D33" s="10">
        <f t="shared" si="2"/>
        <v>0.0018245935015936416</v>
      </c>
      <c r="E33" s="27">
        <f t="shared" si="3"/>
        <v>0.0023392224379405664</v>
      </c>
      <c r="F33" s="2"/>
      <c r="J33" s="20"/>
      <c r="K33" s="23"/>
    </row>
    <row r="34" spans="1:11" ht="12">
      <c r="A34" s="12">
        <v>2.1999999999999753</v>
      </c>
      <c r="B34" s="20">
        <v>0.004703377412877923</v>
      </c>
      <c r="C34" s="29">
        <v>0.0016314134097201185</v>
      </c>
      <c r="D34" s="10">
        <f t="shared" si="2"/>
        <v>0.001451146148738639</v>
      </c>
      <c r="E34" s="27">
        <f t="shared" si="3"/>
        <v>0.0018604437804341525</v>
      </c>
      <c r="J34" s="20"/>
      <c r="K34" s="23"/>
    </row>
    <row r="35" spans="1:5" ht="12">
      <c r="A35" s="12">
        <v>2.299999999999973</v>
      </c>
      <c r="B35" s="20">
        <v>0.004081431856240608</v>
      </c>
      <c r="C35" s="29">
        <v>0.0012137332151598932</v>
      </c>
      <c r="D35" s="10">
        <f t="shared" si="2"/>
        <v>0.0011099349758997765</v>
      </c>
      <c r="E35" s="27">
        <f t="shared" si="3"/>
        <v>0.0014229935588458672</v>
      </c>
    </row>
    <row r="36" spans="1:5" ht="12">
      <c r="A36" s="12">
        <v>2.399999999999971</v>
      </c>
      <c r="B36" s="20">
        <v>0.003513172980659466</v>
      </c>
      <c r="C36" s="29">
        <v>0.0008321074037358304</v>
      </c>
      <c r="D36" s="10">
        <f t="shared" si="2"/>
        <v>0.0007981773383639814</v>
      </c>
      <c r="E36" s="27">
        <f t="shared" si="3"/>
        <v>0.0010233042799538223</v>
      </c>
    </row>
    <row r="37" spans="1:5" ht="12">
      <c r="A37" s="12">
        <v>2.499999999999969</v>
      </c>
      <c r="B37" s="20">
        <v>0.002993966522424326</v>
      </c>
      <c r="C37" s="29">
        <v>0.00048342374135050526</v>
      </c>
      <c r="D37" s="10">
        <f t="shared" si="2"/>
        <v>0.000513330790833723</v>
      </c>
      <c r="E37" s="27">
        <f t="shared" si="3"/>
        <v>0.0006581163985047731</v>
      </c>
    </row>
    <row r="38" spans="1:5" ht="12">
      <c r="A38" s="12">
        <v>2.599999999999967</v>
      </c>
      <c r="B38" s="20">
        <v>0.002519578250006422</v>
      </c>
      <c r="C38" s="29">
        <v>0.00016483864365819206</v>
      </c>
      <c r="D38" s="10">
        <f t="shared" si="2"/>
        <v>0.0002530723532819189</v>
      </c>
      <c r="E38" s="27">
        <f t="shared" si="3"/>
        <v>0.00032445173497681906</v>
      </c>
    </row>
    <row r="39" spans="1:5" ht="12">
      <c r="A39" s="12"/>
      <c r="B39" s="20"/>
      <c r="C39" s="21"/>
      <c r="D39" s="10"/>
      <c r="E39" s="22"/>
    </row>
    <row r="40" spans="1:5" ht="12">
      <c r="A40" s="12"/>
      <c r="B40" s="20"/>
      <c r="C40" s="21"/>
      <c r="D40" s="10"/>
      <c r="E40" s="22"/>
    </row>
    <row r="41" spans="1:5" ht="12">
      <c r="A41" s="12"/>
      <c r="B41" s="20"/>
      <c r="C41" s="21"/>
      <c r="D41" s="10"/>
      <c r="E41" s="22"/>
    </row>
    <row r="42" spans="1:5" ht="12">
      <c r="A42" s="12"/>
      <c r="B42" s="20"/>
      <c r="C42" s="21"/>
      <c r="D42" s="10"/>
      <c r="E42" s="22"/>
    </row>
    <row r="43" spans="1:5" ht="12">
      <c r="A43" s="12"/>
      <c r="B43" s="20"/>
      <c r="C43" s="21"/>
      <c r="D43" s="10"/>
      <c r="E43" s="22"/>
    </row>
    <row r="44" spans="1:5" ht="12">
      <c r="A44" s="12"/>
      <c r="B44" s="20"/>
      <c r="C44" s="21"/>
      <c r="D44" s="10"/>
      <c r="E44" s="22"/>
    </row>
    <row r="45" spans="1:5" ht="12">
      <c r="A45" s="12"/>
      <c r="B45" s="20"/>
      <c r="C45" s="21"/>
      <c r="D45" s="10"/>
      <c r="E45" s="22"/>
    </row>
    <row r="46" spans="1:5" ht="12">
      <c r="A46" s="12"/>
      <c r="B46" s="20"/>
      <c r="C46" s="21"/>
      <c r="D46" s="10"/>
      <c r="E46" s="22"/>
    </row>
    <row r="47" spans="1:5" ht="12">
      <c r="A47" s="12"/>
      <c r="B47" s="20"/>
      <c r="C47" s="21"/>
      <c r="D47" s="10"/>
      <c r="E47" s="22"/>
    </row>
    <row r="48" spans="1:5" ht="12">
      <c r="A48" s="12"/>
      <c r="B48" s="20"/>
      <c r="C48" s="21"/>
      <c r="D48" s="10"/>
      <c r="E48" s="22"/>
    </row>
    <row r="49" spans="1:5" ht="12">
      <c r="A49" s="12"/>
      <c r="B49" s="20"/>
      <c r="C49" s="21"/>
      <c r="D49" s="10"/>
      <c r="E49" s="22"/>
    </row>
    <row r="50" spans="1:5" ht="12">
      <c r="A50" s="12"/>
      <c r="B50" s="20"/>
      <c r="C50" s="21"/>
      <c r="D50" s="10"/>
      <c r="E50" s="22"/>
    </row>
    <row r="51" spans="1:5" ht="12">
      <c r="A51" s="12"/>
      <c r="B51" s="20"/>
      <c r="C51" s="21"/>
      <c r="D51" s="10"/>
      <c r="E51" s="22"/>
    </row>
    <row r="52" spans="1:5" ht="12">
      <c r="A52" s="12"/>
      <c r="B52" s="20"/>
      <c r="C52" s="21"/>
      <c r="D52" s="10"/>
      <c r="E52" s="22"/>
    </row>
    <row r="53" spans="1:5" ht="12">
      <c r="A53" s="12"/>
      <c r="B53" s="20"/>
      <c r="C53" s="21"/>
      <c r="D53" s="10"/>
      <c r="E53" s="22"/>
    </row>
    <row r="54" spans="1:5" ht="12">
      <c r="A54" s="12"/>
      <c r="B54" s="20"/>
      <c r="C54" s="21"/>
      <c r="D54" s="10"/>
      <c r="E54" s="22"/>
    </row>
    <row r="55" spans="1:5" ht="12">
      <c r="A55" s="12"/>
      <c r="B55" s="20"/>
      <c r="C55" s="21"/>
      <c r="D55" s="10"/>
      <c r="E55" s="22"/>
    </row>
    <row r="56" spans="1:5" ht="12">
      <c r="A56" s="12"/>
      <c r="B56" s="20"/>
      <c r="C56" s="21"/>
      <c r="D56" s="10"/>
      <c r="E56" s="22"/>
    </row>
    <row r="57" spans="1:5" ht="12">
      <c r="A57" s="12"/>
      <c r="B57" s="20"/>
      <c r="C57" s="21"/>
      <c r="D57" s="10"/>
      <c r="E57" s="22"/>
    </row>
    <row r="58" spans="1:5" ht="12">
      <c r="A58" s="12"/>
      <c r="B58" s="20"/>
      <c r="C58" s="21"/>
      <c r="D58" s="10"/>
      <c r="E58" s="22"/>
    </row>
    <row r="59" spans="1:5" ht="12">
      <c r="A59" s="12"/>
      <c r="B59" s="20"/>
      <c r="C59" s="21"/>
      <c r="D59" s="18"/>
      <c r="E59" s="9"/>
    </row>
    <row r="60" spans="1:5" ht="12">
      <c r="A60" s="12"/>
      <c r="B60" s="20"/>
      <c r="C60" s="21"/>
      <c r="D60" s="18"/>
      <c r="E60" s="9"/>
    </row>
    <row r="61" spans="1:5" ht="12">
      <c r="A61" s="12"/>
      <c r="B61" s="20"/>
      <c r="C61" s="21"/>
      <c r="D61" s="18"/>
      <c r="E61" s="9"/>
    </row>
    <row r="62" spans="1:5" ht="12">
      <c r="A62" s="12"/>
      <c r="B62" s="20"/>
      <c r="C62" s="21"/>
      <c r="D62" s="18"/>
      <c r="E62" s="9"/>
    </row>
    <row r="63" spans="1:4" ht="12">
      <c r="A63" s="12"/>
      <c r="B63" s="20"/>
      <c r="C63" s="21"/>
      <c r="D63" s="18"/>
    </row>
    <row r="64" spans="1:4" ht="12">
      <c r="A64" s="12"/>
      <c r="B64" s="20"/>
      <c r="C64" s="18"/>
      <c r="D64" s="18"/>
    </row>
    <row r="65" spans="1:4" ht="12">
      <c r="A65" s="12"/>
      <c r="B65" s="20"/>
      <c r="C65" s="18"/>
      <c r="D65" s="18"/>
    </row>
    <row r="66" spans="1:4" ht="12">
      <c r="A66" s="12"/>
      <c r="B66" s="20"/>
      <c r="C66" s="18"/>
      <c r="D66" s="18"/>
    </row>
    <row r="67" spans="1:4" ht="12">
      <c r="A67" s="12"/>
      <c r="B67" s="20"/>
      <c r="C67" s="18"/>
      <c r="D67" s="18"/>
    </row>
    <row r="68" spans="1:4" ht="12">
      <c r="A68" s="12"/>
      <c r="B68" s="20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14" sqref="N14"/>
    </sheetView>
  </sheetViews>
  <sheetFormatPr defaultColWidth="12" defaultRowHeight="10.5"/>
  <cols>
    <col min="1" max="16384" width="12" style="30" customWidth="1"/>
  </cols>
  <sheetData>
    <row r="1" ht="13.5">
      <c r="A1" s="30" t="s">
        <v>34</v>
      </c>
    </row>
    <row r="2" spans="1:2" ht="13.5">
      <c r="A2" s="31" t="s">
        <v>35</v>
      </c>
      <c r="B2" s="32" t="s">
        <v>36</v>
      </c>
    </row>
    <row r="3" spans="1:2" ht="13.5">
      <c r="A3" s="33">
        <v>0.000141</v>
      </c>
      <c r="B3" s="34">
        <v>0.00224</v>
      </c>
    </row>
    <row r="4" spans="1:2" ht="13.5">
      <c r="A4" s="33">
        <v>0.000281</v>
      </c>
      <c r="B4" s="34">
        <v>0.00618</v>
      </c>
    </row>
    <row r="5" spans="1:2" ht="13.5">
      <c r="A5" s="33">
        <v>0.000422</v>
      </c>
      <c r="B5" s="34">
        <v>0.0107</v>
      </c>
    </row>
    <row r="6" spans="1:2" ht="13.5">
      <c r="A6" s="33">
        <v>0.000562</v>
      </c>
      <c r="B6" s="34">
        <v>0.0155</v>
      </c>
    </row>
    <row r="7" spans="1:2" ht="13.5">
      <c r="A7" s="33">
        <v>0.000843</v>
      </c>
      <c r="B7" s="34">
        <v>0.0259</v>
      </c>
    </row>
    <row r="8" spans="1:2" ht="13.5">
      <c r="A8" s="33">
        <v>0.0014</v>
      </c>
      <c r="B8" s="34">
        <v>0.0474</v>
      </c>
    </row>
    <row r="9" spans="1:2" ht="13.5">
      <c r="A9" s="33">
        <v>0.00196</v>
      </c>
      <c r="B9" s="34">
        <v>0.0684</v>
      </c>
    </row>
    <row r="10" spans="1:2" ht="13.5">
      <c r="A10" s="35">
        <v>0.0028</v>
      </c>
      <c r="B10" s="36">
        <v>0.104</v>
      </c>
    </row>
    <row r="21" spans="1:2" ht="13.5">
      <c r="A21" s="30" t="s">
        <v>37</v>
      </c>
      <c r="B21" s="30" t="s">
        <v>38</v>
      </c>
    </row>
    <row r="22" spans="1:2" ht="13.5">
      <c r="A22" s="30">
        <v>0.001</v>
      </c>
      <c r="B22" s="30">
        <v>0.08</v>
      </c>
    </row>
    <row r="23" spans="1:5" ht="13.5">
      <c r="A23" s="30">
        <v>0.0017</v>
      </c>
      <c r="B23" s="30">
        <v>0.058</v>
      </c>
      <c r="D23" s="30">
        <v>0</v>
      </c>
      <c r="E23" s="30">
        <v>0.09</v>
      </c>
    </row>
    <row r="24" spans="4:5" ht="13.5">
      <c r="D24" s="30">
        <v>0.003</v>
      </c>
      <c r="E24" s="30">
        <v>0</v>
      </c>
    </row>
    <row r="25" spans="1:2" ht="13.5">
      <c r="A25" s="30">
        <v>0.00225</v>
      </c>
      <c r="B25" s="30">
        <v>0.08</v>
      </c>
    </row>
    <row r="26" spans="1:2" ht="13.5">
      <c r="A26" s="30">
        <v>0.001</v>
      </c>
      <c r="B26" s="30">
        <v>0.08</v>
      </c>
    </row>
    <row r="27" spans="1:2" ht="13.5">
      <c r="A27" s="30">
        <v>0.001</v>
      </c>
      <c r="B27" s="30">
        <v>0.032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